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yama\Dropbox\仕事用\石木ダム取消訴訟甲２７\石木ダム建設反対運動\取消訴訟\控訴審\控訴理由書検討\理由書２\"/>
    </mc:Choice>
  </mc:AlternateContent>
  <xr:revisionPtr revIDLastSave="0" documentId="13_ncr:1_{6D28C40D-1A21-47D4-87C0-700E4CE76CE1}" xr6:coauthVersionLast="34" xr6:coauthVersionMax="34" xr10:uidLastSave="{00000000-0000-0000-0000-000000000000}"/>
  <bookViews>
    <workbookView xWindow="0" yWindow="0" windowWidth="23040" windowHeight="9564" xr2:uid="{00000000-000D-0000-FFFF-FFFF00000000}"/>
  </bookViews>
  <sheets>
    <sheet name="B C算定結果 (治水分　本川のみ)" sheetId="1" r:id="rId1"/>
  </sheets>
  <calcPr calcId="179017"/>
</workbook>
</file>

<file path=xl/calcChain.xml><?xml version="1.0" encoding="utf-8"?>
<calcChain xmlns="http://schemas.openxmlformats.org/spreadsheetml/2006/main">
  <c r="N107" i="1" l="1"/>
  <c r="L107" i="1"/>
  <c r="K107" i="1"/>
  <c r="I107" i="1"/>
  <c r="D107" i="1"/>
  <c r="O106" i="1"/>
  <c r="G106" i="1"/>
  <c r="H106" i="1" s="1"/>
  <c r="E106" i="1"/>
  <c r="O105" i="1"/>
  <c r="G105" i="1"/>
  <c r="H105" i="1" s="1"/>
  <c r="E105" i="1"/>
  <c r="O104" i="1"/>
  <c r="G104" i="1"/>
  <c r="H104" i="1" s="1"/>
  <c r="E104" i="1"/>
  <c r="O103" i="1"/>
  <c r="G103" i="1"/>
  <c r="H103" i="1" s="1"/>
  <c r="E103" i="1"/>
  <c r="O102" i="1"/>
  <c r="G102" i="1"/>
  <c r="H102" i="1" s="1"/>
  <c r="E102" i="1"/>
  <c r="O101" i="1"/>
  <c r="G101" i="1"/>
  <c r="H101" i="1" s="1"/>
  <c r="E101" i="1"/>
  <c r="O100" i="1"/>
  <c r="G100" i="1"/>
  <c r="H100" i="1" s="1"/>
  <c r="E100" i="1"/>
  <c r="O99" i="1"/>
  <c r="G99" i="1"/>
  <c r="H99" i="1" s="1"/>
  <c r="E99" i="1"/>
  <c r="O98" i="1"/>
  <c r="G98" i="1"/>
  <c r="H98" i="1" s="1"/>
  <c r="E98" i="1"/>
  <c r="O97" i="1"/>
  <c r="G97" i="1"/>
  <c r="H97" i="1" s="1"/>
  <c r="E97" i="1"/>
  <c r="O96" i="1"/>
  <c r="G96" i="1"/>
  <c r="H96" i="1" s="1"/>
  <c r="E96" i="1"/>
  <c r="O95" i="1"/>
  <c r="G95" i="1"/>
  <c r="H95" i="1" s="1"/>
  <c r="E95" i="1"/>
  <c r="O94" i="1"/>
  <c r="G94" i="1"/>
  <c r="H94" i="1" s="1"/>
  <c r="E94" i="1"/>
  <c r="O93" i="1"/>
  <c r="G93" i="1"/>
  <c r="H93" i="1" s="1"/>
  <c r="E93" i="1"/>
  <c r="O92" i="1"/>
  <c r="G92" i="1"/>
  <c r="H92" i="1" s="1"/>
  <c r="E92" i="1"/>
  <c r="O91" i="1"/>
  <c r="G91" i="1"/>
  <c r="H91" i="1" s="1"/>
  <c r="E91" i="1"/>
  <c r="O90" i="1"/>
  <c r="G90" i="1"/>
  <c r="H90" i="1" s="1"/>
  <c r="E90" i="1"/>
  <c r="O89" i="1"/>
  <c r="G89" i="1"/>
  <c r="H89" i="1" s="1"/>
  <c r="E89" i="1"/>
  <c r="O88" i="1"/>
  <c r="G88" i="1"/>
  <c r="H88" i="1" s="1"/>
  <c r="E88" i="1"/>
  <c r="O87" i="1"/>
  <c r="G87" i="1"/>
  <c r="H87" i="1" s="1"/>
  <c r="E87" i="1"/>
  <c r="O86" i="1"/>
  <c r="G86" i="1"/>
  <c r="H86" i="1" s="1"/>
  <c r="E86" i="1"/>
  <c r="O85" i="1"/>
  <c r="G85" i="1"/>
  <c r="H85" i="1" s="1"/>
  <c r="E85" i="1"/>
  <c r="O84" i="1"/>
  <c r="G84" i="1"/>
  <c r="H84" i="1" s="1"/>
  <c r="E84" i="1"/>
  <c r="O83" i="1"/>
  <c r="G83" i="1"/>
  <c r="H83" i="1" s="1"/>
  <c r="E83" i="1"/>
  <c r="O82" i="1"/>
  <c r="G82" i="1"/>
  <c r="H82" i="1" s="1"/>
  <c r="E82" i="1"/>
  <c r="O81" i="1"/>
  <c r="G81" i="1"/>
  <c r="H81" i="1" s="1"/>
  <c r="E81" i="1"/>
  <c r="O80" i="1"/>
  <c r="G80" i="1"/>
  <c r="H80" i="1" s="1"/>
  <c r="E80" i="1"/>
  <c r="O79" i="1"/>
  <c r="G79" i="1"/>
  <c r="H79" i="1" s="1"/>
  <c r="E79" i="1"/>
  <c r="O78" i="1"/>
  <c r="G78" i="1"/>
  <c r="H78" i="1" s="1"/>
  <c r="E78" i="1"/>
  <c r="O77" i="1"/>
  <c r="G77" i="1"/>
  <c r="H77" i="1" s="1"/>
  <c r="E77" i="1"/>
  <c r="O76" i="1"/>
  <c r="G76" i="1"/>
  <c r="H76" i="1" s="1"/>
  <c r="E76" i="1"/>
  <c r="O75" i="1"/>
  <c r="G75" i="1"/>
  <c r="H75" i="1" s="1"/>
  <c r="E75" i="1"/>
  <c r="O74" i="1"/>
  <c r="G74" i="1"/>
  <c r="H74" i="1" s="1"/>
  <c r="E74" i="1"/>
  <c r="O73" i="1"/>
  <c r="G73" i="1"/>
  <c r="H73" i="1" s="1"/>
  <c r="E73" i="1"/>
  <c r="O72" i="1"/>
  <c r="G72" i="1"/>
  <c r="H72" i="1" s="1"/>
  <c r="E72" i="1"/>
  <c r="O71" i="1"/>
  <c r="G71" i="1"/>
  <c r="H71" i="1" s="1"/>
  <c r="E71" i="1"/>
  <c r="O70" i="1"/>
  <c r="G70" i="1"/>
  <c r="H70" i="1" s="1"/>
  <c r="E70" i="1"/>
  <c r="O69" i="1"/>
  <c r="G69" i="1"/>
  <c r="H69" i="1" s="1"/>
  <c r="E69" i="1"/>
  <c r="O68" i="1"/>
  <c r="G68" i="1"/>
  <c r="H68" i="1" s="1"/>
  <c r="E68" i="1"/>
  <c r="O67" i="1"/>
  <c r="G67" i="1"/>
  <c r="H67" i="1" s="1"/>
  <c r="E67" i="1"/>
  <c r="O66" i="1"/>
  <c r="G66" i="1"/>
  <c r="H66" i="1" s="1"/>
  <c r="E66" i="1"/>
  <c r="O65" i="1"/>
  <c r="G65" i="1"/>
  <c r="H65" i="1" s="1"/>
  <c r="E65" i="1"/>
  <c r="O64" i="1"/>
  <c r="G64" i="1"/>
  <c r="H64" i="1" s="1"/>
  <c r="E64" i="1"/>
  <c r="O63" i="1"/>
  <c r="G63" i="1"/>
  <c r="H63" i="1" s="1"/>
  <c r="E63" i="1"/>
  <c r="O62" i="1"/>
  <c r="G62" i="1"/>
  <c r="H62" i="1" s="1"/>
  <c r="E62" i="1"/>
  <c r="O61" i="1"/>
  <c r="G61" i="1"/>
  <c r="H61" i="1" s="1"/>
  <c r="E61" i="1"/>
  <c r="O60" i="1"/>
  <c r="G60" i="1"/>
  <c r="H60" i="1" s="1"/>
  <c r="E60" i="1"/>
  <c r="O59" i="1"/>
  <c r="G59" i="1"/>
  <c r="H59" i="1" s="1"/>
  <c r="E59" i="1"/>
  <c r="O58" i="1"/>
  <c r="G58" i="1"/>
  <c r="H58" i="1" s="1"/>
  <c r="E58" i="1"/>
  <c r="O57" i="1"/>
  <c r="G57" i="1"/>
  <c r="H57" i="1" s="1"/>
  <c r="E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107" i="1" l="1"/>
  <c r="E107" i="1"/>
  <c r="J107" i="1" s="1"/>
  <c r="O107" i="1"/>
  <c r="P107" i="1" l="1"/>
  <c r="Q107" i="1" s="1"/>
</calcChain>
</file>

<file path=xl/sharedStrings.xml><?xml version="1.0" encoding="utf-8"?>
<sst xmlns="http://schemas.openxmlformats.org/spreadsheetml/2006/main" count="141" uniqueCount="136">
  <si>
    <t>隼位1百万円</t>
  </si>
  <si>
    <t>治水容量</t>
  </si>
  <si>
    <r>
      <t>195</t>
    </r>
    <r>
      <rPr>
        <sz val="10.5"/>
        <color theme="1"/>
        <rFont val="ＭＳ Ｐゴシック"/>
        <family val="3"/>
        <charset val="128"/>
      </rPr>
      <t>万ｍ³</t>
    </r>
  </si>
  <si>
    <r>
      <t>河川分容量の</t>
    </r>
    <r>
      <rPr>
        <sz val="10.5"/>
        <color theme="1"/>
        <rFont val="Arial"/>
        <family val="2"/>
      </rPr>
      <t/>
    </r>
    <phoneticPr fontId="3"/>
  </si>
  <si>
    <t>　（費用対効果：評価年度、平成27年度）</t>
    <rPh sb="2" eb="4">
      <t>ヒヨウ</t>
    </rPh>
    <phoneticPr fontId="3"/>
  </si>
  <si>
    <t>不特定容量</t>
  </si>
  <si>
    <r>
      <t>74</t>
    </r>
    <r>
      <rPr>
        <sz val="10.5"/>
        <color theme="1"/>
        <rFont val="ＭＳ Ｐゴシック"/>
        <family val="3"/>
        <charset val="128"/>
      </rPr>
      <t>万ｍ³</t>
    </r>
  </si>
  <si>
    <t>ダ厶による便益と費用</t>
    <rPh sb="5" eb="7">
      <t>ベンエキ</t>
    </rPh>
    <rPh sb="8" eb="10">
      <t>ヒヨウ</t>
    </rPh>
    <phoneticPr fontId="3"/>
  </si>
  <si>
    <t>年</t>
    <phoneticPr fontId="3"/>
  </si>
  <si>
    <t>t</t>
    <phoneticPr fontId="3"/>
  </si>
  <si>
    <t>洪水調節(ダム)便益</t>
    <rPh sb="2" eb="4">
      <t>チョウセツ</t>
    </rPh>
    <rPh sb="8" eb="10">
      <t>ベンエキ</t>
    </rPh>
    <phoneticPr fontId="3"/>
  </si>
  <si>
    <t>不特定便益</t>
  </si>
  <si>
    <t>便益
計</t>
    <rPh sb="0" eb="2">
      <t>ベンエキ</t>
    </rPh>
    <rPh sb="3" eb="4">
      <t>ケイ</t>
    </rPh>
    <phoneticPr fontId="3"/>
  </si>
  <si>
    <t>費用（ダム事業費）</t>
    <rPh sb="0" eb="2">
      <t>ヒヨウ</t>
    </rPh>
    <rPh sb="5" eb="8">
      <t>ジギョウヒ</t>
    </rPh>
    <phoneticPr fontId="3"/>
  </si>
  <si>
    <t>夂厶事業
貫用便益費
B/C</t>
    <rPh sb="2" eb="4">
      <t>ジギョウ</t>
    </rPh>
    <rPh sb="9" eb="10">
      <t>ヒ</t>
    </rPh>
    <phoneticPr fontId="3"/>
  </si>
  <si>
    <t>便益</t>
  </si>
  <si>
    <t>現在価値</t>
  </si>
  <si>
    <t>不特定身替ダム建設費</t>
    <rPh sb="3" eb="5">
      <t>ミガワ</t>
    </rPh>
    <phoneticPr fontId="3"/>
  </si>
  <si>
    <t>ダム建設費（河川負担分）①</t>
    <rPh sb="2" eb="5">
      <t>ケンセツヒ</t>
    </rPh>
    <phoneticPr fontId="3"/>
  </si>
  <si>
    <t>維持管理費　②</t>
    <rPh sb="2" eb="5">
      <t>カンリヒ</t>
    </rPh>
    <phoneticPr fontId="3"/>
  </si>
  <si>
    <t>治水分　計
（①＋②）×（治水容量/河川分容量）</t>
    <rPh sb="0" eb="2">
      <t>チスイ</t>
    </rPh>
    <rPh sb="2" eb="3">
      <t>ブン</t>
    </rPh>
    <rPh sb="4" eb="5">
      <t>ケイ</t>
    </rPh>
    <rPh sb="13" eb="15">
      <t>チスイ</t>
    </rPh>
    <rPh sb="15" eb="17">
      <t>ヨウリョウ</t>
    </rPh>
    <phoneticPr fontId="3"/>
  </si>
  <si>
    <t>費用</t>
    <phoneticPr fontId="3"/>
  </si>
  <si>
    <t>現在価植
（デフレータ）</t>
    <phoneticPr fontId="3"/>
  </si>
  <si>
    <t>現在価値
（割引率）</t>
    <rPh sb="2" eb="4">
      <t>カチ</t>
    </rPh>
    <rPh sb="6" eb="9">
      <t>ワリビキリツ</t>
    </rPh>
    <phoneticPr fontId="3"/>
  </si>
  <si>
    <t>現在価値</t>
    <rPh sb="0" eb="2">
      <t>ゲンザイ</t>
    </rPh>
    <rPh sb="2" eb="4">
      <t>カチ</t>
    </rPh>
    <phoneticPr fontId="3"/>
  </si>
  <si>
    <t>S50</t>
    <phoneticPr fontId="3"/>
  </si>
  <si>
    <t>S51</t>
    <phoneticPr fontId="3"/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</si>
  <si>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</si>
  <si>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</si>
  <si>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</si>
  <si>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</si>
  <si>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</si>
  <si>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</si>
  <si>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</si>
  <si>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</si>
  <si>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</si>
  <si>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</si>
  <si>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</si>
  <si>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</si>
  <si>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3"/>
  </si>
  <si>
    <t>H2</t>
    <phoneticPr fontId="3"/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</si>
  <si>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</si>
  <si>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</si>
  <si>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</si>
  <si>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</si>
  <si>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</si>
  <si>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</si>
  <si>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</si>
  <si>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</si>
  <si>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</si>
  <si>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</si>
  <si>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</si>
  <si>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</si>
  <si>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</si>
  <si>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</si>
  <si>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</si>
  <si>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</si>
  <si>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</si>
  <si>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</si>
  <si>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</si>
  <si>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</si>
  <si>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</si>
  <si>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</si>
  <si>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</si>
  <si>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</si>
  <si>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</si>
  <si>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</si>
  <si>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</si>
  <si>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</si>
  <si>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</si>
  <si>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</si>
  <si>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</si>
  <si>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</si>
  <si>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</si>
  <si>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施設完成後の評価期間　50年</t>
    <rPh sb="6" eb="8">
      <t>ヒョウカ</t>
    </rPh>
    <phoneticPr fontId="3"/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</si>
  <si>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</si>
  <si>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</si>
  <si>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</si>
  <si>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</si>
  <si>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</si>
  <si>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</si>
  <si>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</si>
  <si>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</si>
  <si>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</si>
  <si>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</si>
  <si>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</si>
  <si>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</si>
  <si>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</si>
  <si>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一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</si>
  <si>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</si>
  <si>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</si>
  <si>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</si>
  <si>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</si>
  <si>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</si>
  <si>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</si>
  <si>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</si>
  <si>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</si>
  <si>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</si>
  <si>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</si>
  <si>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</si>
  <si>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</si>
  <si>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</si>
  <si>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</si>
  <si>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</si>
  <si>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</si>
  <si>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</si>
  <si>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</si>
  <si>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</si>
  <si>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</si>
  <si>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</si>
  <si>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</si>
  <si>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</si>
  <si>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</si>
  <si>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</si>
  <si>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</si>
  <si>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</si>
  <si>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</si>
  <si>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</si>
  <si>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</si>
  <si>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</si>
  <si>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</si>
  <si>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</si>
  <si>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</si>
  <si>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</si>
  <si>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</si>
  <si>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合計</t>
    <rPh sb="0" eb="2">
      <t>ゴウケイ</t>
    </rPh>
    <phoneticPr fontId="3"/>
  </si>
  <si>
    <t>A</t>
    <phoneticPr fontId="3"/>
  </si>
  <si>
    <t>C=
1244.2×0.725</t>
    <phoneticPr fontId="3"/>
  </si>
  <si>
    <t>D=A+C</t>
    <phoneticPr fontId="3"/>
  </si>
  <si>
    <t>E</t>
    <phoneticPr fontId="3"/>
  </si>
  <si>
    <t>F</t>
    <phoneticPr fontId="3"/>
  </si>
  <si>
    <t>G=（E+F）*0.725</t>
    <phoneticPr fontId="3"/>
  </si>
  <si>
    <t>H=D/G</t>
    <phoneticPr fontId="3"/>
  </si>
  <si>
    <t>残存価格</t>
    <rPh sb="2" eb="4">
      <t>カカク</t>
    </rPh>
    <phoneticPr fontId="3"/>
  </si>
  <si>
    <t>B/C算定結果（石木ダ厶事業）基本ケース　　治水（洪水調節便益、費用のみ）</t>
    <rPh sb="22" eb="24">
      <t>チスイ</t>
    </rPh>
    <rPh sb="25" eb="27">
      <t>コウズイ</t>
    </rPh>
    <rPh sb="27" eb="29">
      <t>チョウセツ</t>
    </rPh>
    <rPh sb="29" eb="31">
      <t>ベンエキ</t>
    </rPh>
    <rPh sb="32" eb="34">
      <t>ヒヨウ</t>
    </rPh>
    <phoneticPr fontId="3"/>
  </si>
  <si>
    <t>別紙１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</si>
</sst>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"/>
    <numFmt numFmtId="178" formatCode="#,##0.0;[Red]\-#,##0.0"/>
    <numFmt numFmtId="179" formatCode="#,##0.0_ ;[Red]\-#,##0.0\ 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76" fontId="0" fillId="0" borderId="0" xfId="0" applyNumberFormat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7" fontId="0" fillId="0" borderId="31" xfId="0" applyNumberForma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177" fontId="0" fillId="0" borderId="30" xfId="0" applyNumberForma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7" fontId="0" fillId="0" borderId="13" xfId="0" applyNumberForma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7" fontId="0" fillId="0" borderId="16" xfId="0" applyNumberForma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177" fontId="0" fillId="0" borderId="37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7" fontId="0" fillId="0" borderId="5" xfId="0" applyNumberForma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77" fontId="0" fillId="0" borderId="25" xfId="0" applyNumberForma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38" fontId="0" fillId="0" borderId="26" xfId="1" applyFont="1" applyBorder="1" applyAlignment="1">
      <alignment vertical="center" wrapText="1"/>
    </xf>
    <xf numFmtId="178" fontId="0" fillId="0" borderId="26" xfId="1" applyNumberFormat="1" applyFont="1" applyBorder="1" applyAlignment="1">
      <alignment vertical="center" wrapText="1"/>
    </xf>
    <xf numFmtId="38" fontId="0" fillId="0" borderId="27" xfId="1" applyFont="1" applyBorder="1" applyAlignment="1">
      <alignment vertical="center" wrapText="1"/>
    </xf>
    <xf numFmtId="178" fontId="0" fillId="0" borderId="44" xfId="1" applyNumberFormat="1" applyFont="1" applyBorder="1" applyAlignment="1">
      <alignment vertical="center" wrapText="1"/>
    </xf>
    <xf numFmtId="178" fontId="0" fillId="0" borderId="45" xfId="1" applyNumberFormat="1" applyFont="1" applyBorder="1" applyAlignment="1">
      <alignment vertical="center" wrapText="1"/>
    </xf>
    <xf numFmtId="179" fontId="0" fillId="0" borderId="46" xfId="0" applyNumberFormat="1" applyBorder="1" applyAlignment="1">
      <alignment vertical="center" wrapText="1"/>
    </xf>
    <xf numFmtId="2" fontId="0" fillId="0" borderId="47" xfId="0" applyNumberFormat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8"/>
  <sheetViews>
    <sheetView tabSelected="1" topLeftCell="A61" zoomScale="70" zoomScaleNormal="70" workbookViewId="0">
      <selection sqref="A1:C1"/>
    </sheetView>
  </sheetViews>
  <sheetFormatPr defaultColWidth="9" defaultRowHeight="13.2" x14ac:dyDescent="0.2"/>
  <cols>
    <col min="1" max="2" width="5.33203125" style="4" customWidth="1"/>
    <col min="3" max="3" width="4.44140625" style="4" customWidth="1"/>
    <col min="4" max="4" width="7.88671875" style="4" customWidth="1"/>
    <col min="5" max="5" width="7.44140625" style="4" customWidth="1"/>
    <col min="6" max="6" width="3" style="4" hidden="1" customWidth="1"/>
    <col min="7" max="7" width="6.88671875" style="4" hidden="1" customWidth="1"/>
    <col min="8" max="8" width="7.88671875" style="4" hidden="1" customWidth="1"/>
    <col min="9" max="9" width="11" style="4" customWidth="1"/>
    <col min="10" max="10" width="7.6640625" style="4" customWidth="1"/>
    <col min="11" max="11" width="9" style="4"/>
    <col min="12" max="12" width="9.21875" style="4" customWidth="1"/>
    <col min="13" max="14" width="9" style="4"/>
    <col min="15" max="15" width="7.44140625" style="4" customWidth="1"/>
    <col min="16" max="16" width="11.33203125" style="4" customWidth="1"/>
    <col min="17" max="17" width="5.44140625" style="4" customWidth="1"/>
    <col min="18" max="16384" width="9" style="4"/>
  </cols>
  <sheetData>
    <row r="1" spans="1:17" ht="60.6" customHeight="1" x14ac:dyDescent="0.2">
      <c r="A1" s="89" t="s">
        <v>135</v>
      </c>
      <c r="B1" s="88"/>
      <c r="C1" s="88"/>
    </row>
    <row r="2" spans="1:17" ht="41.55" customHeight="1" x14ac:dyDescent="0.2">
      <c r="A2" s="61" t="s">
        <v>134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 t="s">
        <v>0</v>
      </c>
      <c r="Q2" s="62"/>
    </row>
    <row r="3" spans="1:17" ht="26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1</v>
      </c>
      <c r="K3" s="7" t="s">
        <v>2</v>
      </c>
      <c r="L3" s="6" t="s">
        <v>3</v>
      </c>
      <c r="M3" s="8">
        <v>0.72499999999999998</v>
      </c>
    </row>
    <row r="4" spans="1:17" ht="57" customHeight="1" thickBot="1" x14ac:dyDescent="0.25">
      <c r="A4" s="60" t="s">
        <v>4</v>
      </c>
      <c r="B4" s="60"/>
      <c r="C4" s="60"/>
      <c r="J4" s="6" t="s">
        <v>5</v>
      </c>
      <c r="K4" s="7" t="s">
        <v>6</v>
      </c>
      <c r="L4" s="6" t="s">
        <v>3</v>
      </c>
      <c r="M4" s="8">
        <v>0.27500000000000002</v>
      </c>
      <c r="N4" s="50"/>
    </row>
    <row r="5" spans="1:17" ht="16.8" thickBot="1" x14ac:dyDescent="0.25">
      <c r="A5" s="66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7" ht="54" customHeight="1" x14ac:dyDescent="0.2">
      <c r="A6" s="69" t="s">
        <v>8</v>
      </c>
      <c r="B6" s="72" t="s">
        <v>9</v>
      </c>
      <c r="C6" s="75"/>
      <c r="D6" s="9" t="s">
        <v>10</v>
      </c>
      <c r="E6" s="10"/>
      <c r="F6" s="77" t="s">
        <v>11</v>
      </c>
      <c r="G6" s="78"/>
      <c r="H6" s="79"/>
      <c r="I6" s="75" t="s">
        <v>133</v>
      </c>
      <c r="J6" s="80" t="s">
        <v>12</v>
      </c>
      <c r="K6" s="83" t="s">
        <v>13</v>
      </c>
      <c r="L6" s="78"/>
      <c r="M6" s="78"/>
      <c r="N6" s="78"/>
      <c r="O6" s="78"/>
      <c r="P6" s="84"/>
      <c r="Q6" s="85" t="s">
        <v>14</v>
      </c>
    </row>
    <row r="7" spans="1:17" x14ac:dyDescent="0.2">
      <c r="A7" s="70"/>
      <c r="B7" s="73"/>
      <c r="C7" s="76"/>
      <c r="D7" s="56" t="s">
        <v>15</v>
      </c>
      <c r="E7" s="56" t="s">
        <v>16</v>
      </c>
      <c r="F7" s="57" t="s">
        <v>17</v>
      </c>
      <c r="G7" s="58"/>
      <c r="H7" s="59"/>
      <c r="I7" s="76"/>
      <c r="J7" s="81"/>
      <c r="K7" s="63" t="s">
        <v>18</v>
      </c>
      <c r="L7" s="58"/>
      <c r="M7" s="59"/>
      <c r="N7" s="57" t="s">
        <v>19</v>
      </c>
      <c r="O7" s="59"/>
      <c r="P7" s="64" t="s">
        <v>20</v>
      </c>
      <c r="Q7" s="86"/>
    </row>
    <row r="8" spans="1:17" ht="64.8" customHeight="1" thickBot="1" x14ac:dyDescent="0.25">
      <c r="A8" s="71"/>
      <c r="B8" s="74"/>
      <c r="C8" s="55"/>
      <c r="D8" s="55"/>
      <c r="E8" s="55"/>
      <c r="F8" s="1" t="s">
        <v>21</v>
      </c>
      <c r="G8" s="1" t="s">
        <v>22</v>
      </c>
      <c r="H8" s="1" t="s">
        <v>23</v>
      </c>
      <c r="I8" s="55"/>
      <c r="J8" s="82"/>
      <c r="K8" s="11" t="s">
        <v>21</v>
      </c>
      <c r="L8" s="2" t="s">
        <v>22</v>
      </c>
      <c r="M8" s="2" t="s">
        <v>23</v>
      </c>
      <c r="N8" s="2" t="s">
        <v>21</v>
      </c>
      <c r="O8" s="1" t="s">
        <v>24</v>
      </c>
      <c r="P8" s="65"/>
      <c r="Q8" s="87"/>
    </row>
    <row r="9" spans="1:17" x14ac:dyDescent="0.2">
      <c r="A9" s="12" t="s">
        <v>25</v>
      </c>
      <c r="B9" s="13">
        <v>-40</v>
      </c>
      <c r="C9" s="13"/>
      <c r="D9" s="13"/>
      <c r="E9" s="13"/>
      <c r="F9" s="13"/>
      <c r="G9" s="13"/>
      <c r="H9" s="14"/>
      <c r="I9" s="13"/>
      <c r="J9" s="15"/>
      <c r="K9" s="16">
        <v>59.8</v>
      </c>
      <c r="L9" s="14">
        <v>101.3</v>
      </c>
      <c r="M9" s="14">
        <f t="shared" ref="M9:M56" si="0">L9*(1-$J$37)^$B9</f>
        <v>486.34802511400954</v>
      </c>
      <c r="N9" s="13"/>
      <c r="O9" s="13"/>
      <c r="P9" s="17"/>
      <c r="Q9" s="18"/>
    </row>
    <row r="10" spans="1:17" x14ac:dyDescent="0.2">
      <c r="A10" s="19" t="s">
        <v>26</v>
      </c>
      <c r="B10" s="20">
        <v>-39</v>
      </c>
      <c r="C10" s="20"/>
      <c r="D10" s="20"/>
      <c r="E10" s="20"/>
      <c r="F10" s="20"/>
      <c r="G10" s="20"/>
      <c r="H10" s="21"/>
      <c r="I10" s="20"/>
      <c r="J10" s="22"/>
      <c r="K10" s="23">
        <v>15</v>
      </c>
      <c r="L10" s="21">
        <v>23.8</v>
      </c>
      <c r="M10" s="21">
        <f t="shared" si="0"/>
        <v>109.87053154734333</v>
      </c>
      <c r="N10" s="20"/>
      <c r="O10" s="20"/>
      <c r="P10" s="24"/>
      <c r="Q10" s="25"/>
    </row>
    <row r="11" spans="1:17" x14ac:dyDescent="0.2">
      <c r="A11" s="19" t="s">
        <v>27</v>
      </c>
      <c r="B11" s="20">
        <v>-38</v>
      </c>
      <c r="C11" s="20"/>
      <c r="D11" s="20"/>
      <c r="E11" s="20"/>
      <c r="F11" s="20"/>
      <c r="G11" s="20"/>
      <c r="H11" s="21"/>
      <c r="I11" s="20"/>
      <c r="J11" s="22"/>
      <c r="K11" s="23">
        <v>24</v>
      </c>
      <c r="L11" s="21">
        <v>36.1</v>
      </c>
      <c r="M11" s="21">
        <f t="shared" si="0"/>
        <v>160.2426165058848</v>
      </c>
      <c r="N11" s="20"/>
      <c r="O11" s="20"/>
      <c r="P11" s="24"/>
      <c r="Q11" s="25"/>
    </row>
    <row r="12" spans="1:17" x14ac:dyDescent="0.2">
      <c r="A12" s="19" t="s">
        <v>28</v>
      </c>
      <c r="B12" s="20">
        <v>-37</v>
      </c>
      <c r="C12" s="20"/>
      <c r="D12" s="20"/>
      <c r="E12" s="20"/>
      <c r="F12" s="20"/>
      <c r="G12" s="20"/>
      <c r="H12" s="21"/>
      <c r="I12" s="20"/>
      <c r="J12" s="22"/>
      <c r="K12" s="23">
        <v>12</v>
      </c>
      <c r="L12" s="21">
        <v>16.899999999999999</v>
      </c>
      <c r="M12" s="21">
        <f t="shared" si="0"/>
        <v>72.131354508231169</v>
      </c>
      <c r="N12" s="20"/>
      <c r="O12" s="20"/>
      <c r="P12" s="24"/>
      <c r="Q12" s="25"/>
    </row>
    <row r="13" spans="1:17" x14ac:dyDescent="0.2">
      <c r="A13" s="19" t="s">
        <v>29</v>
      </c>
      <c r="B13" s="20">
        <v>-36</v>
      </c>
      <c r="C13" s="20"/>
      <c r="D13" s="20"/>
      <c r="E13" s="20"/>
      <c r="F13" s="20"/>
      <c r="G13" s="20"/>
      <c r="H13" s="21"/>
      <c r="I13" s="20"/>
      <c r="J13" s="22"/>
      <c r="K13" s="23">
        <v>27</v>
      </c>
      <c r="L13" s="21">
        <v>35</v>
      </c>
      <c r="M13" s="21">
        <f t="shared" si="0"/>
        <v>143.63887154194049</v>
      </c>
      <c r="N13" s="20"/>
      <c r="O13" s="20"/>
      <c r="P13" s="24"/>
      <c r="Q13" s="25"/>
    </row>
    <row r="14" spans="1:17" x14ac:dyDescent="0.2">
      <c r="A14" s="19" t="s">
        <v>30</v>
      </c>
      <c r="B14" s="20">
        <v>-35</v>
      </c>
      <c r="C14" s="20"/>
      <c r="D14" s="20"/>
      <c r="E14" s="20"/>
      <c r="F14" s="20"/>
      <c r="G14" s="20"/>
      <c r="H14" s="21"/>
      <c r="I14" s="20"/>
      <c r="J14" s="22"/>
      <c r="K14" s="23">
        <v>15.6</v>
      </c>
      <c r="L14" s="21">
        <v>18.3</v>
      </c>
      <c r="M14" s="21">
        <f t="shared" si="0"/>
        <v>72.214030848094708</v>
      </c>
      <c r="N14" s="20"/>
      <c r="O14" s="20"/>
      <c r="P14" s="24"/>
      <c r="Q14" s="25"/>
    </row>
    <row r="15" spans="1:17" x14ac:dyDescent="0.2">
      <c r="A15" s="19" t="s">
        <v>31</v>
      </c>
      <c r="B15" s="20">
        <v>-34</v>
      </c>
      <c r="C15" s="20"/>
      <c r="D15" s="20"/>
      <c r="E15" s="20"/>
      <c r="F15" s="20"/>
      <c r="G15" s="20"/>
      <c r="H15" s="21"/>
      <c r="I15" s="20"/>
      <c r="J15" s="22"/>
      <c r="K15" s="23">
        <v>97</v>
      </c>
      <c r="L15" s="21">
        <v>112</v>
      </c>
      <c r="M15" s="21">
        <f t="shared" si="0"/>
        <v>424.96687304360813</v>
      </c>
      <c r="N15" s="20"/>
      <c r="O15" s="20"/>
      <c r="P15" s="24"/>
      <c r="Q15" s="25"/>
    </row>
    <row r="16" spans="1:17" x14ac:dyDescent="0.2">
      <c r="A16" s="19" t="s">
        <v>32</v>
      </c>
      <c r="B16" s="20">
        <v>-33</v>
      </c>
      <c r="C16" s="20"/>
      <c r="D16" s="20"/>
      <c r="E16" s="20"/>
      <c r="F16" s="20"/>
      <c r="G16" s="20"/>
      <c r="H16" s="21"/>
      <c r="I16" s="20"/>
      <c r="J16" s="22"/>
      <c r="K16" s="23">
        <v>26</v>
      </c>
      <c r="L16" s="21">
        <v>29.7</v>
      </c>
      <c r="M16" s="21">
        <f t="shared" si="0"/>
        <v>108.35777062080122</v>
      </c>
      <c r="N16" s="20"/>
      <c r="O16" s="20"/>
      <c r="P16" s="24"/>
      <c r="Q16" s="25"/>
    </row>
    <row r="17" spans="1:17" x14ac:dyDescent="0.2">
      <c r="A17" s="19" t="s">
        <v>33</v>
      </c>
      <c r="B17" s="20">
        <v>-32</v>
      </c>
      <c r="C17" s="20"/>
      <c r="D17" s="20"/>
      <c r="E17" s="20"/>
      <c r="F17" s="20"/>
      <c r="G17" s="20"/>
      <c r="H17" s="21"/>
      <c r="I17" s="20"/>
      <c r="J17" s="22"/>
      <c r="K17" s="23">
        <v>97</v>
      </c>
      <c r="L17" s="21">
        <v>111.6</v>
      </c>
      <c r="M17" s="21">
        <f t="shared" si="0"/>
        <v>391.50234135580939</v>
      </c>
      <c r="N17" s="20"/>
      <c r="O17" s="20"/>
      <c r="P17" s="24"/>
      <c r="Q17" s="25"/>
    </row>
    <row r="18" spans="1:17" x14ac:dyDescent="0.2">
      <c r="A18" s="19" t="s">
        <v>34</v>
      </c>
      <c r="B18" s="20">
        <v>-31</v>
      </c>
      <c r="C18" s="20"/>
      <c r="D18" s="20"/>
      <c r="E18" s="20"/>
      <c r="F18" s="20"/>
      <c r="G18" s="20"/>
      <c r="H18" s="21"/>
      <c r="I18" s="20"/>
      <c r="J18" s="22"/>
      <c r="K18" s="23">
        <v>97</v>
      </c>
      <c r="L18" s="21">
        <v>109.9</v>
      </c>
      <c r="M18" s="21">
        <f t="shared" si="0"/>
        <v>370.71010013994413</v>
      </c>
      <c r="N18" s="20"/>
      <c r="O18" s="20"/>
      <c r="P18" s="24"/>
      <c r="Q18" s="25"/>
    </row>
    <row r="19" spans="1:17" x14ac:dyDescent="0.2">
      <c r="A19" s="19" t="s">
        <v>35</v>
      </c>
      <c r="B19" s="20">
        <v>-30</v>
      </c>
      <c r="C19" s="20"/>
      <c r="D19" s="20"/>
      <c r="E19" s="20"/>
      <c r="F19" s="20"/>
      <c r="G19" s="20"/>
      <c r="H19" s="21"/>
      <c r="I19" s="20"/>
      <c r="J19" s="22"/>
      <c r="K19" s="23">
        <v>97</v>
      </c>
      <c r="L19" s="21">
        <v>111.4</v>
      </c>
      <c r="M19" s="21">
        <f t="shared" si="0"/>
        <v>361.31706547227787</v>
      </c>
      <c r="N19" s="20"/>
      <c r="O19" s="20"/>
      <c r="P19" s="24"/>
      <c r="Q19" s="25"/>
    </row>
    <row r="20" spans="1:17" x14ac:dyDescent="0.2">
      <c r="A20" s="19" t="s">
        <v>36</v>
      </c>
      <c r="B20" s="20">
        <v>-29</v>
      </c>
      <c r="C20" s="20"/>
      <c r="D20" s="20"/>
      <c r="E20" s="20"/>
      <c r="F20" s="20"/>
      <c r="G20" s="20"/>
      <c r="H20" s="21"/>
      <c r="I20" s="20"/>
      <c r="J20" s="22"/>
      <c r="K20" s="23">
        <v>52.7</v>
      </c>
      <c r="L20" s="21">
        <v>60.3</v>
      </c>
      <c r="M20" s="21">
        <f t="shared" si="0"/>
        <v>188.05598205031626</v>
      </c>
      <c r="N20" s="20"/>
      <c r="O20" s="20"/>
      <c r="P20" s="24"/>
      <c r="Q20" s="25"/>
    </row>
    <row r="21" spans="1:17" x14ac:dyDescent="0.2">
      <c r="A21" s="19" t="s">
        <v>37</v>
      </c>
      <c r="B21" s="20">
        <v>-28</v>
      </c>
      <c r="C21" s="20"/>
      <c r="D21" s="20"/>
      <c r="E21" s="20"/>
      <c r="F21" s="20"/>
      <c r="G21" s="20"/>
      <c r="H21" s="21"/>
      <c r="I21" s="20"/>
      <c r="J21" s="22"/>
      <c r="K21" s="23">
        <v>96.5</v>
      </c>
      <c r="L21" s="21">
        <v>109</v>
      </c>
      <c r="M21" s="21">
        <f t="shared" si="0"/>
        <v>326.86084256839234</v>
      </c>
      <c r="N21" s="20"/>
      <c r="O21" s="20"/>
      <c r="P21" s="24"/>
      <c r="Q21" s="25"/>
    </row>
    <row r="22" spans="1:17" x14ac:dyDescent="0.2">
      <c r="A22" s="19" t="s">
        <v>38</v>
      </c>
      <c r="B22" s="20">
        <v>-27</v>
      </c>
      <c r="C22" s="20"/>
      <c r="D22" s="20"/>
      <c r="E22" s="20"/>
      <c r="F22" s="20"/>
      <c r="G22" s="20"/>
      <c r="H22" s="21"/>
      <c r="I22" s="20"/>
      <c r="J22" s="22"/>
      <c r="K22" s="23">
        <v>22.6</v>
      </c>
      <c r="L22" s="21">
        <v>24.8</v>
      </c>
      <c r="M22" s="21">
        <f t="shared" si="0"/>
        <v>71.508000742273353</v>
      </c>
      <c r="N22" s="20"/>
      <c r="O22" s="20"/>
      <c r="P22" s="24"/>
      <c r="Q22" s="25"/>
    </row>
    <row r="23" spans="1:17" x14ac:dyDescent="0.2">
      <c r="A23" s="19" t="s">
        <v>39</v>
      </c>
      <c r="B23" s="20">
        <v>-26</v>
      </c>
      <c r="C23" s="20"/>
      <c r="D23" s="20"/>
      <c r="E23" s="20"/>
      <c r="F23" s="20"/>
      <c r="G23" s="20"/>
      <c r="H23" s="21"/>
      <c r="I23" s="20"/>
      <c r="J23" s="22"/>
      <c r="K23" s="23">
        <v>22.8</v>
      </c>
      <c r="L23" s="21">
        <v>23.8</v>
      </c>
      <c r="M23" s="21">
        <f t="shared" si="0"/>
        <v>65.985189676477091</v>
      </c>
      <c r="N23" s="20"/>
      <c r="O23" s="20"/>
      <c r="P23" s="24"/>
      <c r="Q23" s="25"/>
    </row>
    <row r="24" spans="1:17" x14ac:dyDescent="0.2">
      <c r="A24" s="19" t="s">
        <v>40</v>
      </c>
      <c r="B24" s="20">
        <v>-25</v>
      </c>
      <c r="C24" s="20"/>
      <c r="D24" s="20"/>
      <c r="E24" s="20"/>
      <c r="F24" s="20"/>
      <c r="G24" s="20"/>
      <c r="H24" s="21"/>
      <c r="I24" s="20"/>
      <c r="J24" s="22"/>
      <c r="K24" s="23">
        <v>32.6</v>
      </c>
      <c r="L24" s="21">
        <v>32.799999999999997</v>
      </c>
      <c r="M24" s="21">
        <f t="shared" si="0"/>
        <v>87.439952556182106</v>
      </c>
      <c r="N24" s="20"/>
      <c r="O24" s="20"/>
      <c r="P24" s="24"/>
      <c r="Q24" s="25"/>
    </row>
    <row r="25" spans="1:17" x14ac:dyDescent="0.2">
      <c r="A25" s="19" t="s">
        <v>41</v>
      </c>
      <c r="B25" s="20">
        <v>-24</v>
      </c>
      <c r="C25" s="20"/>
      <c r="D25" s="20"/>
      <c r="E25" s="20"/>
      <c r="F25" s="20"/>
      <c r="G25" s="20"/>
      <c r="H25" s="21"/>
      <c r="I25" s="20"/>
      <c r="J25" s="22"/>
      <c r="K25" s="23">
        <v>38.799999999999997</v>
      </c>
      <c r="L25" s="21">
        <v>38</v>
      </c>
      <c r="M25" s="21">
        <f t="shared" si="0"/>
        <v>97.406115308099686</v>
      </c>
      <c r="N25" s="20"/>
      <c r="O25" s="20"/>
      <c r="P25" s="24"/>
      <c r="Q25" s="25"/>
    </row>
    <row r="26" spans="1:17" x14ac:dyDescent="0.2">
      <c r="A26" s="19" t="s">
        <v>42</v>
      </c>
      <c r="B26" s="20">
        <v>-23</v>
      </c>
      <c r="C26" s="20"/>
      <c r="D26" s="20"/>
      <c r="E26" s="20"/>
      <c r="F26" s="20"/>
      <c r="G26" s="20"/>
      <c r="H26" s="21"/>
      <c r="I26" s="20"/>
      <c r="J26" s="22"/>
      <c r="K26" s="23">
        <v>39.6</v>
      </c>
      <c r="L26" s="21">
        <v>38.4</v>
      </c>
      <c r="M26" s="21">
        <f t="shared" si="0"/>
        <v>94.645595560755154</v>
      </c>
      <c r="N26" s="20"/>
      <c r="O26" s="20"/>
      <c r="P26" s="24"/>
      <c r="Q26" s="25"/>
    </row>
    <row r="27" spans="1:17" x14ac:dyDescent="0.2">
      <c r="A27" s="19" t="s">
        <v>43</v>
      </c>
      <c r="B27" s="20">
        <v>-22</v>
      </c>
      <c r="C27" s="20"/>
      <c r="D27" s="20"/>
      <c r="E27" s="20"/>
      <c r="F27" s="20"/>
      <c r="G27" s="20"/>
      <c r="H27" s="21"/>
      <c r="I27" s="20"/>
      <c r="J27" s="22"/>
      <c r="K27" s="23">
        <v>36.200000000000003</v>
      </c>
      <c r="L27" s="21">
        <v>35.1</v>
      </c>
      <c r="M27" s="21">
        <f t="shared" si="0"/>
        <v>83.184585651898615</v>
      </c>
      <c r="N27" s="20"/>
      <c r="O27" s="20"/>
      <c r="P27" s="24"/>
      <c r="Q27" s="25"/>
    </row>
    <row r="28" spans="1:17" x14ac:dyDescent="0.2">
      <c r="A28" s="19" t="s">
        <v>44</v>
      </c>
      <c r="B28" s="20">
        <v>-21</v>
      </c>
      <c r="C28" s="20"/>
      <c r="D28" s="20"/>
      <c r="E28" s="20"/>
      <c r="F28" s="20"/>
      <c r="G28" s="20"/>
      <c r="H28" s="21"/>
      <c r="I28" s="20"/>
      <c r="J28" s="22"/>
      <c r="K28" s="23">
        <v>25.8</v>
      </c>
      <c r="L28" s="21">
        <v>25.1</v>
      </c>
      <c r="M28" s="21">
        <f t="shared" si="0"/>
        <v>57.197364736606872</v>
      </c>
      <c r="N28" s="20"/>
      <c r="O28" s="20"/>
      <c r="P28" s="24"/>
      <c r="Q28" s="25"/>
    </row>
    <row r="29" spans="1:17" x14ac:dyDescent="0.2">
      <c r="A29" s="19" t="s">
        <v>45</v>
      </c>
      <c r="B29" s="20">
        <v>-20</v>
      </c>
      <c r="C29" s="20"/>
      <c r="D29" s="20"/>
      <c r="E29" s="20"/>
      <c r="F29" s="20"/>
      <c r="G29" s="20"/>
      <c r="H29" s="21"/>
      <c r="I29" s="20"/>
      <c r="J29" s="22"/>
      <c r="K29" s="23">
        <v>90.4</v>
      </c>
      <c r="L29" s="21">
        <v>87.7</v>
      </c>
      <c r="M29" s="21">
        <f t="shared" si="0"/>
        <v>192.16241542010792</v>
      </c>
      <c r="N29" s="20"/>
      <c r="O29" s="20"/>
      <c r="P29" s="24"/>
      <c r="Q29" s="25"/>
    </row>
    <row r="30" spans="1:17" x14ac:dyDescent="0.2">
      <c r="A30" s="19" t="s">
        <v>46</v>
      </c>
      <c r="B30" s="20">
        <v>-19</v>
      </c>
      <c r="C30" s="20"/>
      <c r="D30" s="20"/>
      <c r="E30" s="20"/>
      <c r="F30" s="20"/>
      <c r="G30" s="20"/>
      <c r="H30" s="21"/>
      <c r="I30" s="20"/>
      <c r="J30" s="22"/>
      <c r="K30" s="23">
        <v>129.19999999999999</v>
      </c>
      <c r="L30" s="21">
        <v>125.7</v>
      </c>
      <c r="M30" s="21">
        <f t="shared" si="0"/>
        <v>264.83214041138814</v>
      </c>
      <c r="N30" s="20"/>
      <c r="O30" s="20"/>
      <c r="P30" s="24"/>
      <c r="Q30" s="25"/>
    </row>
    <row r="31" spans="1:17" x14ac:dyDescent="0.2">
      <c r="A31" s="19" t="s">
        <v>47</v>
      </c>
      <c r="B31" s="20">
        <v>-18</v>
      </c>
      <c r="C31" s="20"/>
      <c r="D31" s="20"/>
      <c r="E31" s="20"/>
      <c r="F31" s="20"/>
      <c r="G31" s="20"/>
      <c r="H31" s="21"/>
      <c r="I31" s="20"/>
      <c r="J31" s="22"/>
      <c r="K31" s="23">
        <v>48.1</v>
      </c>
      <c r="L31" s="21">
        <v>46.5</v>
      </c>
      <c r="M31" s="21">
        <f t="shared" si="0"/>
        <v>94.200871999537071</v>
      </c>
      <c r="N31" s="20"/>
      <c r="O31" s="20"/>
      <c r="P31" s="24"/>
      <c r="Q31" s="25"/>
    </row>
    <row r="32" spans="1:17" x14ac:dyDescent="0.2">
      <c r="A32" s="19" t="s">
        <v>48</v>
      </c>
      <c r="B32" s="20">
        <v>-17</v>
      </c>
      <c r="C32" s="20"/>
      <c r="D32" s="20"/>
      <c r="E32" s="20"/>
      <c r="F32" s="20"/>
      <c r="G32" s="20"/>
      <c r="H32" s="21"/>
      <c r="I32" s="20"/>
      <c r="J32" s="22"/>
      <c r="K32" s="23">
        <v>271.3</v>
      </c>
      <c r="L32" s="21">
        <v>266.7</v>
      </c>
      <c r="M32" s="21">
        <f t="shared" si="0"/>
        <v>519.50716658024942</v>
      </c>
      <c r="N32" s="20"/>
      <c r="O32" s="20"/>
      <c r="P32" s="24"/>
      <c r="Q32" s="25"/>
    </row>
    <row r="33" spans="1:17" x14ac:dyDescent="0.2">
      <c r="A33" s="19" t="s">
        <v>49</v>
      </c>
      <c r="B33" s="20">
        <v>-16</v>
      </c>
      <c r="C33" s="20"/>
      <c r="D33" s="20"/>
      <c r="E33" s="20"/>
      <c r="F33" s="20"/>
      <c r="G33" s="20"/>
      <c r="H33" s="21"/>
      <c r="I33" s="20"/>
      <c r="J33" s="22"/>
      <c r="K33" s="23">
        <v>1440.6</v>
      </c>
      <c r="L33" s="21">
        <v>1433.6</v>
      </c>
      <c r="M33" s="21">
        <f t="shared" si="0"/>
        <v>2685.116150907802</v>
      </c>
      <c r="N33" s="20"/>
      <c r="O33" s="20"/>
      <c r="P33" s="24"/>
      <c r="Q33" s="25"/>
    </row>
    <row r="34" spans="1:17" x14ac:dyDescent="0.2">
      <c r="A34" s="19" t="s">
        <v>50</v>
      </c>
      <c r="B34" s="20">
        <v>-15</v>
      </c>
      <c r="C34" s="20"/>
      <c r="D34" s="20"/>
      <c r="E34" s="20"/>
      <c r="F34" s="20"/>
      <c r="G34" s="20"/>
      <c r="H34" s="21"/>
      <c r="I34" s="20"/>
      <c r="J34" s="22"/>
      <c r="K34" s="23">
        <v>403.1</v>
      </c>
      <c r="L34" s="21">
        <v>399.6</v>
      </c>
      <c r="M34" s="21">
        <f t="shared" si="0"/>
        <v>719.65959702872419</v>
      </c>
      <c r="N34" s="20"/>
      <c r="O34" s="20"/>
      <c r="P34" s="24"/>
      <c r="Q34" s="25"/>
    </row>
    <row r="35" spans="1:17" x14ac:dyDescent="0.2">
      <c r="A35" s="19" t="s">
        <v>51</v>
      </c>
      <c r="B35" s="20">
        <v>-14</v>
      </c>
      <c r="C35" s="20"/>
      <c r="D35" s="20"/>
      <c r="E35" s="20"/>
      <c r="F35" s="20"/>
      <c r="G35" s="20"/>
      <c r="H35" s="21"/>
      <c r="I35" s="20"/>
      <c r="J35" s="22"/>
      <c r="K35" s="23">
        <v>710.6</v>
      </c>
      <c r="L35" s="21">
        <v>721.8</v>
      </c>
      <c r="M35" s="21">
        <f t="shared" si="0"/>
        <v>1249.9282295745447</v>
      </c>
      <c r="N35" s="20"/>
      <c r="O35" s="20"/>
      <c r="P35" s="24"/>
      <c r="Q35" s="25"/>
    </row>
    <row r="36" spans="1:17" x14ac:dyDescent="0.2">
      <c r="A36" s="19" t="s">
        <v>52</v>
      </c>
      <c r="B36" s="20">
        <v>-13</v>
      </c>
      <c r="C36" s="20"/>
      <c r="D36" s="20"/>
      <c r="E36" s="20"/>
      <c r="F36" s="20"/>
      <c r="G36" s="20"/>
      <c r="H36" s="21"/>
      <c r="I36" s="20"/>
      <c r="J36" s="22"/>
      <c r="K36" s="23">
        <v>936.7</v>
      </c>
      <c r="L36" s="21">
        <v>969.6</v>
      </c>
      <c r="M36" s="21">
        <f t="shared" si="0"/>
        <v>1614.4602737465632</v>
      </c>
      <c r="N36" s="20"/>
      <c r="O36" s="20"/>
      <c r="P36" s="24"/>
      <c r="Q36" s="25"/>
    </row>
    <row r="37" spans="1:17" x14ac:dyDescent="0.2">
      <c r="A37" s="19" t="s">
        <v>53</v>
      </c>
      <c r="B37" s="20">
        <v>-12</v>
      </c>
      <c r="C37" s="20"/>
      <c r="D37" s="20"/>
      <c r="E37" s="20"/>
      <c r="F37" s="20"/>
      <c r="G37" s="20"/>
      <c r="H37" s="21"/>
      <c r="I37" s="20"/>
      <c r="J37" s="49">
        <v>3.8461767579160484E-2</v>
      </c>
      <c r="K37" s="23">
        <v>1064.5999999999999</v>
      </c>
      <c r="L37" s="21">
        <v>1105.3</v>
      </c>
      <c r="M37" s="21">
        <f t="shared" si="0"/>
        <v>1769.6259712233575</v>
      </c>
      <c r="N37" s="20"/>
      <c r="O37" s="20"/>
      <c r="P37" s="24"/>
      <c r="Q37" s="25"/>
    </row>
    <row r="38" spans="1:17" x14ac:dyDescent="0.2">
      <c r="A38" s="19" t="s">
        <v>54</v>
      </c>
      <c r="B38" s="20">
        <v>-11</v>
      </c>
      <c r="C38" s="20"/>
      <c r="D38" s="20"/>
      <c r="E38" s="20"/>
      <c r="F38" s="20"/>
      <c r="G38" s="20"/>
      <c r="H38" s="21"/>
      <c r="I38" s="20"/>
      <c r="J38" s="22"/>
      <c r="K38" s="23">
        <v>969</v>
      </c>
      <c r="L38" s="21">
        <v>1004</v>
      </c>
      <c r="M38" s="21">
        <f t="shared" si="0"/>
        <v>1545.6159237580594</v>
      </c>
      <c r="N38" s="20"/>
      <c r="O38" s="20"/>
      <c r="P38" s="24"/>
      <c r="Q38" s="25"/>
    </row>
    <row r="39" spans="1:17" x14ac:dyDescent="0.2">
      <c r="A39" s="19" t="s">
        <v>55</v>
      </c>
      <c r="B39" s="20">
        <v>-10</v>
      </c>
      <c r="C39" s="20"/>
      <c r="D39" s="20"/>
      <c r="E39" s="20"/>
      <c r="F39" s="20"/>
      <c r="G39" s="20"/>
      <c r="H39" s="21"/>
      <c r="I39" s="20"/>
      <c r="J39" s="22"/>
      <c r="K39" s="23">
        <v>691.2</v>
      </c>
      <c r="L39" s="21">
        <v>713.3</v>
      </c>
      <c r="M39" s="21">
        <f t="shared" si="0"/>
        <v>1055.8607643591561</v>
      </c>
      <c r="N39" s="20"/>
      <c r="O39" s="20"/>
      <c r="P39" s="24"/>
      <c r="Q39" s="25"/>
    </row>
    <row r="40" spans="1:17" x14ac:dyDescent="0.2">
      <c r="A40" s="19" t="s">
        <v>56</v>
      </c>
      <c r="B40" s="20">
        <v>-9</v>
      </c>
      <c r="C40" s="20"/>
      <c r="D40" s="20"/>
      <c r="E40" s="20"/>
      <c r="F40" s="20"/>
      <c r="G40" s="20"/>
      <c r="H40" s="21"/>
      <c r="I40" s="20"/>
      <c r="J40" s="22"/>
      <c r="K40" s="23">
        <v>290.7</v>
      </c>
      <c r="L40" s="21">
        <v>296.39999999999998</v>
      </c>
      <c r="M40" s="21">
        <f t="shared" si="0"/>
        <v>421.87052591948111</v>
      </c>
      <c r="N40" s="20"/>
      <c r="O40" s="20"/>
      <c r="P40" s="24"/>
      <c r="Q40" s="25"/>
    </row>
    <row r="41" spans="1:17" x14ac:dyDescent="0.2">
      <c r="A41" s="19" t="s">
        <v>57</v>
      </c>
      <c r="B41" s="20">
        <v>-8</v>
      </c>
      <c r="C41" s="20"/>
      <c r="D41" s="20"/>
      <c r="E41" s="20"/>
      <c r="F41" s="20"/>
      <c r="G41" s="20"/>
      <c r="H41" s="21"/>
      <c r="I41" s="20"/>
      <c r="J41" s="22"/>
      <c r="K41" s="23">
        <v>335.9</v>
      </c>
      <c r="L41" s="21">
        <v>338.2</v>
      </c>
      <c r="M41" s="21">
        <f t="shared" si="0"/>
        <v>462.85093515991065</v>
      </c>
      <c r="N41" s="20"/>
      <c r="O41" s="20"/>
      <c r="P41" s="24"/>
      <c r="Q41" s="25"/>
    </row>
    <row r="42" spans="1:17" x14ac:dyDescent="0.2">
      <c r="A42" s="19" t="s">
        <v>58</v>
      </c>
      <c r="B42" s="20">
        <v>-7</v>
      </c>
      <c r="C42" s="20"/>
      <c r="D42" s="20"/>
      <c r="E42" s="20"/>
      <c r="F42" s="20"/>
      <c r="G42" s="20"/>
      <c r="H42" s="21"/>
      <c r="I42" s="20"/>
      <c r="J42" s="22"/>
      <c r="K42" s="23">
        <v>248.5</v>
      </c>
      <c r="L42" s="21">
        <v>244.7</v>
      </c>
      <c r="M42" s="21">
        <f t="shared" si="0"/>
        <v>322.00904348207541</v>
      </c>
      <c r="N42" s="20"/>
      <c r="O42" s="20"/>
      <c r="P42" s="24"/>
      <c r="Q42" s="25"/>
    </row>
    <row r="43" spans="1:17" x14ac:dyDescent="0.2">
      <c r="A43" s="19" t="s">
        <v>59</v>
      </c>
      <c r="B43" s="20">
        <v>-6</v>
      </c>
      <c r="C43" s="20"/>
      <c r="D43" s="20"/>
      <c r="E43" s="20"/>
      <c r="F43" s="20"/>
      <c r="G43" s="20"/>
      <c r="H43" s="21"/>
      <c r="I43" s="20"/>
      <c r="J43" s="22"/>
      <c r="K43" s="23">
        <v>203.3</v>
      </c>
      <c r="L43" s="21">
        <v>206.9</v>
      </c>
      <c r="M43" s="21">
        <f t="shared" si="0"/>
        <v>261.79487921315751</v>
      </c>
      <c r="N43" s="20"/>
      <c r="O43" s="20"/>
      <c r="P43" s="24"/>
      <c r="Q43" s="25"/>
    </row>
    <row r="44" spans="1:17" x14ac:dyDescent="0.2">
      <c r="A44" s="19" t="s">
        <v>60</v>
      </c>
      <c r="B44" s="20">
        <v>-5</v>
      </c>
      <c r="C44" s="20"/>
      <c r="D44" s="20"/>
      <c r="E44" s="20"/>
      <c r="F44" s="20"/>
      <c r="G44" s="20"/>
      <c r="H44" s="21"/>
      <c r="I44" s="20"/>
      <c r="J44" s="22"/>
      <c r="K44" s="23">
        <v>120.3</v>
      </c>
      <c r="L44" s="21">
        <v>121.9</v>
      </c>
      <c r="M44" s="21">
        <f t="shared" si="0"/>
        <v>148.31016550093256</v>
      </c>
      <c r="N44" s="20"/>
      <c r="O44" s="20"/>
      <c r="P44" s="24"/>
      <c r="Q44" s="25"/>
    </row>
    <row r="45" spans="1:17" x14ac:dyDescent="0.2">
      <c r="A45" s="19" t="s">
        <v>61</v>
      </c>
      <c r="B45" s="20">
        <v>-4</v>
      </c>
      <c r="C45" s="20"/>
      <c r="D45" s="20"/>
      <c r="E45" s="20"/>
      <c r="F45" s="20"/>
      <c r="G45" s="20"/>
      <c r="H45" s="21"/>
      <c r="I45" s="20"/>
      <c r="J45" s="22"/>
      <c r="K45" s="23">
        <v>107.8</v>
      </c>
      <c r="L45" s="21">
        <v>107.4</v>
      </c>
      <c r="M45" s="21">
        <f t="shared" si="0"/>
        <v>125.64292909791527</v>
      </c>
      <c r="N45" s="20"/>
      <c r="O45" s="20"/>
      <c r="P45" s="24"/>
      <c r="Q45" s="25"/>
    </row>
    <row r="46" spans="1:17" x14ac:dyDescent="0.2">
      <c r="A46" s="19" t="s">
        <v>62</v>
      </c>
      <c r="B46" s="20">
        <v>-3</v>
      </c>
      <c r="C46" s="20"/>
      <c r="D46" s="20"/>
      <c r="E46" s="20"/>
      <c r="F46" s="20"/>
      <c r="G46" s="20"/>
      <c r="H46" s="21"/>
      <c r="I46" s="20"/>
      <c r="J46" s="22"/>
      <c r="K46" s="23">
        <v>29.4</v>
      </c>
      <c r="L46" s="21">
        <v>29.9</v>
      </c>
      <c r="M46" s="21">
        <f t="shared" si="0"/>
        <v>33.633457642769919</v>
      </c>
      <c r="N46" s="20"/>
      <c r="O46" s="20"/>
      <c r="P46" s="24"/>
      <c r="Q46" s="25"/>
    </row>
    <row r="47" spans="1:17" x14ac:dyDescent="0.2">
      <c r="A47" s="19" t="s">
        <v>63</v>
      </c>
      <c r="B47" s="20">
        <v>-2</v>
      </c>
      <c r="C47" s="20"/>
      <c r="D47" s="20"/>
      <c r="E47" s="20"/>
      <c r="F47" s="20"/>
      <c r="G47" s="20"/>
      <c r="H47" s="21"/>
      <c r="I47" s="20"/>
      <c r="J47" s="22"/>
      <c r="K47" s="23">
        <v>248.6</v>
      </c>
      <c r="L47" s="21">
        <v>248.6</v>
      </c>
      <c r="M47" s="21">
        <f t="shared" si="0"/>
        <v>268.88588814149495</v>
      </c>
      <c r="N47" s="20"/>
      <c r="O47" s="20"/>
      <c r="P47" s="24"/>
      <c r="Q47" s="25"/>
    </row>
    <row r="48" spans="1:17" x14ac:dyDescent="0.2">
      <c r="A48" s="19" t="s">
        <v>64</v>
      </c>
      <c r="B48" s="20">
        <v>-1</v>
      </c>
      <c r="C48" s="20"/>
      <c r="D48" s="20"/>
      <c r="E48" s="20"/>
      <c r="F48" s="20"/>
      <c r="G48" s="20"/>
      <c r="H48" s="21"/>
      <c r="I48" s="20"/>
      <c r="J48" s="22"/>
      <c r="K48" s="23">
        <v>976.7</v>
      </c>
      <c r="L48" s="21">
        <v>976.7</v>
      </c>
      <c r="M48" s="21">
        <f t="shared" si="0"/>
        <v>1015.7682420396205</v>
      </c>
      <c r="N48" s="20"/>
      <c r="O48" s="20"/>
      <c r="P48" s="24"/>
      <c r="Q48" s="25"/>
    </row>
    <row r="49" spans="1:17" x14ac:dyDescent="0.2">
      <c r="A49" s="26" t="s">
        <v>65</v>
      </c>
      <c r="B49" s="20">
        <v>0</v>
      </c>
      <c r="C49" s="20"/>
      <c r="D49" s="20"/>
      <c r="E49" s="20"/>
      <c r="F49" s="20"/>
      <c r="G49" s="20"/>
      <c r="H49" s="21"/>
      <c r="I49" s="20"/>
      <c r="J49" s="22"/>
      <c r="K49" s="23">
        <v>598</v>
      </c>
      <c r="L49" s="21">
        <v>598</v>
      </c>
      <c r="M49" s="21">
        <f t="shared" si="0"/>
        <v>598</v>
      </c>
      <c r="N49" s="20">
        <v>1</v>
      </c>
      <c r="O49" s="20"/>
      <c r="P49" s="24"/>
      <c r="Q49" s="25"/>
    </row>
    <row r="50" spans="1:17" x14ac:dyDescent="0.2">
      <c r="A50" s="19" t="s">
        <v>66</v>
      </c>
      <c r="B50" s="20">
        <v>1</v>
      </c>
      <c r="C50" s="20"/>
      <c r="D50" s="20"/>
      <c r="E50" s="20"/>
      <c r="F50" s="20"/>
      <c r="G50" s="20"/>
      <c r="H50" s="21"/>
      <c r="I50" s="20"/>
      <c r="J50" s="22"/>
      <c r="K50" s="23">
        <v>743.5</v>
      </c>
      <c r="L50" s="21">
        <v>743.5</v>
      </c>
      <c r="M50" s="21">
        <f t="shared" si="0"/>
        <v>714.90367580489419</v>
      </c>
      <c r="N50" s="20"/>
      <c r="O50" s="20"/>
      <c r="P50" s="24"/>
      <c r="Q50" s="25"/>
    </row>
    <row r="51" spans="1:17" x14ac:dyDescent="0.2">
      <c r="A51" s="19" t="s">
        <v>67</v>
      </c>
      <c r="B51" s="20">
        <v>2</v>
      </c>
      <c r="C51" s="20"/>
      <c r="D51" s="20"/>
      <c r="E51" s="20"/>
      <c r="F51" s="20"/>
      <c r="G51" s="20"/>
      <c r="H51" s="21"/>
      <c r="I51" s="20"/>
      <c r="J51" s="22"/>
      <c r="K51" s="23">
        <v>1115.3</v>
      </c>
      <c r="L51" s="21">
        <v>1115.3</v>
      </c>
      <c r="M51" s="21">
        <f t="shared" si="0"/>
        <v>1031.1570529655185</v>
      </c>
      <c r="N51" s="20">
        <v>1</v>
      </c>
      <c r="O51" s="20"/>
      <c r="P51" s="24"/>
      <c r="Q51" s="25"/>
    </row>
    <row r="52" spans="1:17" x14ac:dyDescent="0.2">
      <c r="A52" s="19" t="s">
        <v>68</v>
      </c>
      <c r="B52" s="20">
        <v>3</v>
      </c>
      <c r="C52" s="20"/>
      <c r="D52" s="20"/>
      <c r="E52" s="20"/>
      <c r="F52" s="20"/>
      <c r="G52" s="20"/>
      <c r="H52" s="21"/>
      <c r="I52" s="20"/>
      <c r="J52" s="22"/>
      <c r="K52" s="23">
        <v>1467.5</v>
      </c>
      <c r="L52" s="21">
        <v>1467.5</v>
      </c>
      <c r="M52" s="21">
        <f t="shared" si="0"/>
        <v>1304.601223758877</v>
      </c>
      <c r="N52" s="20"/>
      <c r="O52" s="20"/>
      <c r="P52" s="24"/>
      <c r="Q52" s="25"/>
    </row>
    <row r="53" spans="1:17" x14ac:dyDescent="0.2">
      <c r="A53" s="19" t="s">
        <v>69</v>
      </c>
      <c r="B53" s="20">
        <v>4</v>
      </c>
      <c r="C53" s="20"/>
      <c r="D53" s="20"/>
      <c r="E53" s="20"/>
      <c r="F53" s="20"/>
      <c r="G53" s="20"/>
      <c r="H53" s="21"/>
      <c r="I53" s="20"/>
      <c r="J53" s="22"/>
      <c r="K53" s="23">
        <v>1408.8</v>
      </c>
      <c r="L53" s="21">
        <v>1408.8</v>
      </c>
      <c r="M53" s="21">
        <f t="shared" si="0"/>
        <v>1204.2469965188877</v>
      </c>
      <c r="N53" s="20"/>
      <c r="O53" s="20"/>
      <c r="P53" s="24"/>
      <c r="Q53" s="25"/>
    </row>
    <row r="54" spans="1:17" x14ac:dyDescent="0.2">
      <c r="A54" s="19" t="s">
        <v>70</v>
      </c>
      <c r="B54" s="20">
        <v>5</v>
      </c>
      <c r="C54" s="20"/>
      <c r="D54" s="20"/>
      <c r="E54" s="20"/>
      <c r="F54" s="20"/>
      <c r="G54" s="20"/>
      <c r="H54" s="21"/>
      <c r="I54" s="20"/>
      <c r="J54" s="22"/>
      <c r="K54" s="23">
        <v>1376.2</v>
      </c>
      <c r="L54" s="21">
        <v>1376.2</v>
      </c>
      <c r="M54" s="21">
        <f t="shared" si="0"/>
        <v>1131.1347366741707</v>
      </c>
      <c r="N54" s="20"/>
      <c r="O54" s="20"/>
      <c r="P54" s="24"/>
      <c r="Q54" s="25"/>
    </row>
    <row r="55" spans="1:17" x14ac:dyDescent="0.2">
      <c r="A55" s="19" t="s">
        <v>71</v>
      </c>
      <c r="B55" s="20">
        <v>6</v>
      </c>
      <c r="C55" s="20"/>
      <c r="D55" s="20"/>
      <c r="E55" s="20"/>
      <c r="F55" s="20"/>
      <c r="G55" s="20"/>
      <c r="H55" s="21"/>
      <c r="I55" s="20"/>
      <c r="J55" s="22"/>
      <c r="K55" s="23">
        <v>1310.9</v>
      </c>
      <c r="L55" s="21">
        <v>1310.9</v>
      </c>
      <c r="M55" s="21">
        <f t="shared" si="0"/>
        <v>1036.0218305842575</v>
      </c>
      <c r="N55" s="20"/>
      <c r="O55" s="20"/>
      <c r="P55" s="24"/>
      <c r="Q55" s="25"/>
    </row>
    <row r="56" spans="1:17" ht="13.8" thickBot="1" x14ac:dyDescent="0.25">
      <c r="A56" s="27" t="s">
        <v>72</v>
      </c>
      <c r="B56" s="28">
        <v>7</v>
      </c>
      <c r="C56" s="28"/>
      <c r="D56" s="28"/>
      <c r="E56" s="28"/>
      <c r="F56" s="28"/>
      <c r="G56" s="28"/>
      <c r="H56" s="29"/>
      <c r="I56" s="28"/>
      <c r="J56" s="30"/>
      <c r="K56" s="31">
        <v>254</v>
      </c>
      <c r="L56" s="29">
        <v>254</v>
      </c>
      <c r="M56" s="29">
        <f t="shared" si="0"/>
        <v>193.0188026022312</v>
      </c>
      <c r="N56" s="28"/>
      <c r="O56" s="28"/>
      <c r="P56" s="32"/>
      <c r="Q56" s="33"/>
    </row>
    <row r="57" spans="1:17" ht="13.8" thickBot="1" x14ac:dyDescent="0.25">
      <c r="A57" s="34" t="s">
        <v>73</v>
      </c>
      <c r="B57" s="9">
        <v>8</v>
      </c>
      <c r="C57" s="51" t="s">
        <v>74</v>
      </c>
      <c r="D57" s="35">
        <v>700.5</v>
      </c>
      <c r="E57" s="35">
        <f t="shared" ref="E57:E88" si="1">D57*(1-J$37)^B57</f>
        <v>511.84751288911212</v>
      </c>
      <c r="F57" s="9"/>
      <c r="G57" s="35">
        <f>15987/70</f>
        <v>228.38571428571427</v>
      </c>
      <c r="H57" s="35">
        <f t="shared" ref="H57:H106" si="2">G57*(1-$J$37)^$B57</f>
        <v>166.87888627629724</v>
      </c>
      <c r="I57" s="9"/>
      <c r="J57" s="36"/>
      <c r="K57" s="34"/>
      <c r="L57" s="9"/>
      <c r="M57" s="9"/>
      <c r="N57" s="9">
        <v>92.6</v>
      </c>
      <c r="O57" s="35">
        <f t="shared" ref="O57:O88" si="3">N57*(1-$J$37)^$B57</f>
        <v>67.661784002186693</v>
      </c>
      <c r="P57" s="36"/>
      <c r="Q57" s="37"/>
    </row>
    <row r="58" spans="1:17" ht="13.8" thickBot="1" x14ac:dyDescent="0.25">
      <c r="A58" s="19" t="s">
        <v>75</v>
      </c>
      <c r="B58" s="20">
        <v>9</v>
      </c>
      <c r="C58" s="52"/>
      <c r="D58" s="35">
        <v>700.5</v>
      </c>
      <c r="E58" s="21">
        <f t="shared" si="1"/>
        <v>492.16095281239973</v>
      </c>
      <c r="F58" s="20"/>
      <c r="G58" s="21">
        <f t="shared" ref="G58:G106" si="4">15987/70</f>
        <v>228.38571428571427</v>
      </c>
      <c r="H58" s="21">
        <f t="shared" si="2"/>
        <v>160.46042933846914</v>
      </c>
      <c r="I58" s="20"/>
      <c r="J58" s="24"/>
      <c r="K58" s="19"/>
      <c r="L58" s="20"/>
      <c r="M58" s="20"/>
      <c r="N58" s="20">
        <v>92.6</v>
      </c>
      <c r="O58" s="21">
        <f t="shared" si="3"/>
        <v>65.059392191903228</v>
      </c>
      <c r="P58" s="24"/>
      <c r="Q58" s="25"/>
    </row>
    <row r="59" spans="1:17" ht="13.8" thickBot="1" x14ac:dyDescent="0.25">
      <c r="A59" s="19" t="s">
        <v>76</v>
      </c>
      <c r="B59" s="20">
        <v>10</v>
      </c>
      <c r="C59" s="52"/>
      <c r="D59" s="35">
        <v>700.5</v>
      </c>
      <c r="E59" s="21">
        <f t="shared" si="1"/>
        <v>473.23157263379096</v>
      </c>
      <c r="F59" s="20"/>
      <c r="G59" s="21">
        <f t="shared" si="4"/>
        <v>228.38571428571427</v>
      </c>
      <c r="H59" s="21">
        <f t="shared" si="2"/>
        <v>154.28883759960061</v>
      </c>
      <c r="I59" s="20"/>
      <c r="J59" s="24"/>
      <c r="K59" s="19"/>
      <c r="L59" s="20"/>
      <c r="M59" s="20"/>
      <c r="N59" s="20">
        <v>92.6</v>
      </c>
      <c r="O59" s="21">
        <f t="shared" si="3"/>
        <v>62.55709297057679</v>
      </c>
      <c r="P59" s="24"/>
      <c r="Q59" s="25"/>
    </row>
    <row r="60" spans="1:17" ht="13.8" thickBot="1" x14ac:dyDescent="0.25">
      <c r="A60" s="19" t="s">
        <v>77</v>
      </c>
      <c r="B60" s="20">
        <v>11</v>
      </c>
      <c r="C60" s="52"/>
      <c r="D60" s="35">
        <v>700.5</v>
      </c>
      <c r="E60" s="21">
        <f t="shared" si="1"/>
        <v>455.03024987602959</v>
      </c>
      <c r="F60" s="20"/>
      <c r="G60" s="21">
        <f t="shared" si="4"/>
        <v>228.38571428571427</v>
      </c>
      <c r="H60" s="21">
        <f t="shared" si="2"/>
        <v>148.35461618778595</v>
      </c>
      <c r="I60" s="20"/>
      <c r="J60" s="24"/>
      <c r="K60" s="19"/>
      <c r="L60" s="20"/>
      <c r="M60" s="20"/>
      <c r="N60" s="20">
        <v>92.6</v>
      </c>
      <c r="O60" s="21">
        <f t="shared" si="3"/>
        <v>60.151036600314541</v>
      </c>
      <c r="P60" s="24"/>
      <c r="Q60" s="25"/>
    </row>
    <row r="61" spans="1:17" ht="13.8" thickBot="1" x14ac:dyDescent="0.25">
      <c r="A61" s="19" t="s">
        <v>78</v>
      </c>
      <c r="B61" s="20">
        <v>12</v>
      </c>
      <c r="C61" s="52"/>
      <c r="D61" s="35">
        <v>700.5</v>
      </c>
      <c r="E61" s="21">
        <f t="shared" si="1"/>
        <v>437.52898216381033</v>
      </c>
      <c r="F61" s="20"/>
      <c r="G61" s="21">
        <f t="shared" si="4"/>
        <v>228.38571428571427</v>
      </c>
      <c r="H61" s="21">
        <f t="shared" si="2"/>
        <v>142.64863542067573</v>
      </c>
      <c r="I61" s="20"/>
      <c r="J61" s="24"/>
      <c r="K61" s="19"/>
      <c r="L61" s="20"/>
      <c r="M61" s="20"/>
      <c r="N61" s="20">
        <v>92.6</v>
      </c>
      <c r="O61" s="21">
        <f t="shared" si="3"/>
        <v>57.837521410947659</v>
      </c>
      <c r="P61" s="24"/>
      <c r="Q61" s="25"/>
    </row>
    <row r="62" spans="1:17" ht="13.8" thickBot="1" x14ac:dyDescent="0.25">
      <c r="A62" s="19" t="s">
        <v>79</v>
      </c>
      <c r="B62" s="20">
        <v>13</v>
      </c>
      <c r="C62" s="52"/>
      <c r="D62" s="35">
        <v>700.5</v>
      </c>
      <c r="E62" s="21">
        <f t="shared" si="1"/>
        <v>420.70084414267916</v>
      </c>
      <c r="F62" s="20"/>
      <c r="G62" s="21">
        <f t="shared" si="4"/>
        <v>228.38571428571427</v>
      </c>
      <c r="H62" s="21">
        <f t="shared" si="2"/>
        <v>137.16211675964129</v>
      </c>
      <c r="I62" s="20"/>
      <c r="J62" s="24"/>
      <c r="K62" s="19"/>
      <c r="L62" s="20"/>
      <c r="M62" s="20"/>
      <c r="N62" s="20">
        <v>92.6</v>
      </c>
      <c r="O62" s="21">
        <f t="shared" si="3"/>
        <v>55.612988105085066</v>
      </c>
      <c r="P62" s="24"/>
      <c r="Q62" s="25"/>
    </row>
    <row r="63" spans="1:17" ht="13.8" thickBot="1" x14ac:dyDescent="0.25">
      <c r="A63" s="19" t="s">
        <v>80</v>
      </c>
      <c r="B63" s="20">
        <v>14</v>
      </c>
      <c r="C63" s="52"/>
      <c r="D63" s="35">
        <v>700.5</v>
      </c>
      <c r="E63" s="21">
        <f t="shared" si="1"/>
        <v>404.51994605490677</v>
      </c>
      <c r="F63" s="20"/>
      <c r="G63" s="21">
        <f t="shared" si="4"/>
        <v>228.38571428571427</v>
      </c>
      <c r="H63" s="21">
        <f t="shared" si="2"/>
        <v>131.88661930416629</v>
      </c>
      <c r="I63" s="20"/>
      <c r="J63" s="24"/>
      <c r="K63" s="19"/>
      <c r="L63" s="20"/>
      <c r="M63" s="20"/>
      <c r="N63" s="20">
        <v>92.6</v>
      </c>
      <c r="O63" s="21">
        <f t="shared" si="3"/>
        <v>53.474014282204656</v>
      </c>
      <c r="P63" s="24"/>
      <c r="Q63" s="25"/>
    </row>
    <row r="64" spans="1:17" ht="13.8" thickBot="1" x14ac:dyDescent="0.25">
      <c r="A64" s="19" t="s">
        <v>81</v>
      </c>
      <c r="B64" s="20">
        <v>15</v>
      </c>
      <c r="C64" s="52"/>
      <c r="D64" s="35">
        <v>700.5</v>
      </c>
      <c r="E64" s="21">
        <f t="shared" si="1"/>
        <v>388.96139390860844</v>
      </c>
      <c r="F64" s="20"/>
      <c r="G64" s="21">
        <f t="shared" si="4"/>
        <v>228.38571428571427</v>
      </c>
      <c r="H64" s="21">
        <f t="shared" si="2"/>
        <v>126.81402680568824</v>
      </c>
      <c r="I64" s="20"/>
      <c r="J64" s="24"/>
      <c r="K64" s="19"/>
      <c r="L64" s="20"/>
      <c r="M64" s="20"/>
      <c r="N64" s="20">
        <v>92.6</v>
      </c>
      <c r="O64" s="21">
        <f t="shared" si="3"/>
        <v>51.4173091733578</v>
      </c>
      <c r="P64" s="24"/>
      <c r="Q64" s="25"/>
    </row>
    <row r="65" spans="1:17" ht="13.8" thickBot="1" x14ac:dyDescent="0.25">
      <c r="A65" s="19" t="s">
        <v>82</v>
      </c>
      <c r="B65" s="20">
        <v>16</v>
      </c>
      <c r="C65" s="52"/>
      <c r="D65" s="35">
        <v>700.5</v>
      </c>
      <c r="E65" s="21">
        <f t="shared" si="1"/>
        <v>374.00125117882919</v>
      </c>
      <c r="F65" s="20"/>
      <c r="G65" s="21">
        <f t="shared" si="4"/>
        <v>228.38571428571427</v>
      </c>
      <c r="H65" s="21">
        <f t="shared" si="2"/>
        <v>121.93653518091041</v>
      </c>
      <c r="I65" s="20"/>
      <c r="J65" s="24"/>
      <c r="K65" s="19"/>
      <c r="L65" s="20"/>
      <c r="M65" s="20"/>
      <c r="N65" s="20">
        <v>92.6</v>
      </c>
      <c r="O65" s="21">
        <f t="shared" si="3"/>
        <v>49.439708578386266</v>
      </c>
      <c r="P65" s="24"/>
      <c r="Q65" s="25"/>
    </row>
    <row r="66" spans="1:17" ht="13.8" thickBot="1" x14ac:dyDescent="0.25">
      <c r="A66" s="19" t="s">
        <v>83</v>
      </c>
      <c r="B66" s="20">
        <v>17</v>
      </c>
      <c r="C66" s="52"/>
      <c r="D66" s="35">
        <v>700.5</v>
      </c>
      <c r="E66" s="21">
        <f t="shared" si="1"/>
        <v>359.61650198167376</v>
      </c>
      <c r="F66" s="20"/>
      <c r="G66" s="21">
        <f t="shared" si="4"/>
        <v>228.38571428571427</v>
      </c>
      <c r="H66" s="21">
        <f t="shared" si="2"/>
        <v>117.24664050537409</v>
      </c>
      <c r="I66" s="20"/>
      <c r="J66" s="24"/>
      <c r="K66" s="19"/>
      <c r="L66" s="20"/>
      <c r="M66" s="20"/>
      <c r="N66" s="20">
        <v>92.6</v>
      </c>
      <c r="O66" s="21">
        <f t="shared" si="3"/>
        <v>47.538169997862944</v>
      </c>
      <c r="P66" s="24"/>
      <c r="Q66" s="25"/>
    </row>
    <row r="67" spans="1:17" ht="13.8" thickBot="1" x14ac:dyDescent="0.25">
      <c r="A67" s="19" t="s">
        <v>84</v>
      </c>
      <c r="B67" s="20">
        <v>18</v>
      </c>
      <c r="C67" s="52"/>
      <c r="D67" s="35">
        <v>700.5</v>
      </c>
      <c r="E67" s="21">
        <f t="shared" si="1"/>
        <v>345.78501566482396</v>
      </c>
      <c r="F67" s="20"/>
      <c r="G67" s="21">
        <f t="shared" si="4"/>
        <v>228.38571428571427</v>
      </c>
      <c r="H67" s="21">
        <f t="shared" si="2"/>
        <v>112.73712746881901</v>
      </c>
      <c r="I67" s="20"/>
      <c r="J67" s="24"/>
      <c r="K67" s="19"/>
      <c r="L67" s="20"/>
      <c r="M67" s="20"/>
      <c r="N67" s="20">
        <v>92.6</v>
      </c>
      <c r="O67" s="21">
        <f t="shared" si="3"/>
        <v>45.709767952266517</v>
      </c>
      <c r="P67" s="24"/>
      <c r="Q67" s="25"/>
    </row>
    <row r="68" spans="1:17" ht="13.8" thickBot="1" x14ac:dyDescent="0.25">
      <c r="A68" s="19" t="s">
        <v>85</v>
      </c>
      <c r="B68" s="20">
        <v>19</v>
      </c>
      <c r="C68" s="52"/>
      <c r="D68" s="35">
        <v>700.5</v>
      </c>
      <c r="E68" s="21">
        <f t="shared" si="1"/>
        <v>332.48551275996709</v>
      </c>
      <c r="F68" s="20"/>
      <c r="G68" s="21">
        <f t="shared" si="4"/>
        <v>228.38571428571427</v>
      </c>
      <c r="H68" s="21">
        <f t="shared" si="2"/>
        <v>108.4010582745711</v>
      </c>
      <c r="I68" s="20"/>
      <c r="J68" s="24"/>
      <c r="K68" s="19"/>
      <c r="L68" s="20"/>
      <c r="M68" s="20"/>
      <c r="N68" s="20">
        <v>92.6</v>
      </c>
      <c r="O68" s="21">
        <f t="shared" si="3"/>
        <v>43.951689481189085</v>
      </c>
      <c r="P68" s="24"/>
      <c r="Q68" s="25"/>
    </row>
    <row r="69" spans="1:17" ht="13.8" thickBot="1" x14ac:dyDescent="0.25">
      <c r="A69" s="19" t="s">
        <v>86</v>
      </c>
      <c r="B69" s="20">
        <v>20</v>
      </c>
      <c r="C69" s="52"/>
      <c r="D69" s="35">
        <v>700.5</v>
      </c>
      <c r="E69" s="21">
        <f t="shared" si="1"/>
        <v>319.69753224475522</v>
      </c>
      <c r="F69" s="20"/>
      <c r="G69" s="21">
        <f t="shared" si="4"/>
        <v>228.38571428571427</v>
      </c>
      <c r="H69" s="21">
        <f t="shared" si="2"/>
        <v>104.2317619658795</v>
      </c>
      <c r="I69" s="20"/>
      <c r="J69" s="24"/>
      <c r="K69" s="19"/>
      <c r="L69" s="20"/>
      <c r="M69" s="20"/>
      <c r="N69" s="20">
        <v>92.6</v>
      </c>
      <c r="O69" s="21">
        <f t="shared" si="3"/>
        <v>42.26122981565215</v>
      </c>
      <c r="P69" s="24"/>
      <c r="Q69" s="25"/>
    </row>
    <row r="70" spans="1:17" ht="13.8" thickBot="1" x14ac:dyDescent="0.25">
      <c r="A70" s="19" t="s">
        <v>87</v>
      </c>
      <c r="B70" s="20">
        <v>21</v>
      </c>
      <c r="C70" s="52"/>
      <c r="D70" s="35">
        <v>700.5</v>
      </c>
      <c r="E70" s="21">
        <f t="shared" si="1"/>
        <v>307.4014000639263</v>
      </c>
      <c r="F70" s="20"/>
      <c r="G70" s="21">
        <f t="shared" si="4"/>
        <v>228.38571428571427</v>
      </c>
      <c r="H70" s="21">
        <f t="shared" si="2"/>
        <v>100.22282416278146</v>
      </c>
      <c r="I70" s="20"/>
      <c r="J70" s="24"/>
      <c r="K70" s="19"/>
      <c r="L70" s="20"/>
      <c r="M70" s="20"/>
      <c r="N70" s="20">
        <v>92.6</v>
      </c>
      <c r="O70" s="21">
        <f t="shared" si="3"/>
        <v>40.635788216873053</v>
      </c>
      <c r="P70" s="24"/>
      <c r="Q70" s="25" t="s">
        <v>88</v>
      </c>
    </row>
    <row r="71" spans="1:17" ht="13.8" thickBot="1" x14ac:dyDescent="0.25">
      <c r="A71" s="19" t="s">
        <v>89</v>
      </c>
      <c r="B71" s="20">
        <v>22</v>
      </c>
      <c r="C71" s="52"/>
      <c r="D71" s="35">
        <v>700.5</v>
      </c>
      <c r="E71" s="21">
        <f t="shared" si="1"/>
        <v>295.57819886115897</v>
      </c>
      <c r="F71" s="20"/>
      <c r="G71" s="21">
        <f t="shared" si="4"/>
        <v>228.38571428571427</v>
      </c>
      <c r="H71" s="21">
        <f t="shared" si="2"/>
        <v>96.368077193705489</v>
      </c>
      <c r="I71" s="20"/>
      <c r="J71" s="24"/>
      <c r="K71" s="19"/>
      <c r="L71" s="20"/>
      <c r="M71" s="20"/>
      <c r="N71" s="20">
        <v>92.6</v>
      </c>
      <c r="O71" s="21">
        <f t="shared" si="3"/>
        <v>39.072863975079684</v>
      </c>
      <c r="P71" s="24"/>
      <c r="Q71" s="25"/>
    </row>
    <row r="72" spans="1:17" ht="13.8" thickBot="1" x14ac:dyDescent="0.25">
      <c r="A72" s="19" t="s">
        <v>90</v>
      </c>
      <c r="B72" s="20">
        <v>23</v>
      </c>
      <c r="C72" s="52"/>
      <c r="D72" s="35">
        <v>700.5</v>
      </c>
      <c r="E72" s="21">
        <f t="shared" si="1"/>
        <v>284.20973887509422</v>
      </c>
      <c r="F72" s="20"/>
      <c r="G72" s="21">
        <f t="shared" si="4"/>
        <v>228.38571428571427</v>
      </c>
      <c r="H72" s="21">
        <f t="shared" si="2"/>
        <v>92.661590606630597</v>
      </c>
      <c r="I72" s="20"/>
      <c r="J72" s="24"/>
      <c r="K72" s="19"/>
      <c r="L72" s="20"/>
      <c r="M72" s="20"/>
      <c r="N72" s="20">
        <v>92.6</v>
      </c>
      <c r="O72" s="21">
        <f t="shared" si="3"/>
        <v>37.570052562218017</v>
      </c>
      <c r="P72" s="24"/>
      <c r="Q72" s="25"/>
    </row>
    <row r="73" spans="1:17" ht="13.8" thickBot="1" x14ac:dyDescent="0.25">
      <c r="A73" s="19" t="s">
        <v>91</v>
      </c>
      <c r="B73" s="20">
        <v>24</v>
      </c>
      <c r="C73" s="52"/>
      <c r="D73" s="35">
        <v>700.5</v>
      </c>
      <c r="E73" s="21">
        <f t="shared" si="1"/>
        <v>273.27852995474638</v>
      </c>
      <c r="F73" s="20"/>
      <c r="G73" s="21">
        <f t="shared" si="4"/>
        <v>228.38571428571427</v>
      </c>
      <c r="H73" s="21">
        <f t="shared" si="2"/>
        <v>89.097662045203023</v>
      </c>
      <c r="I73" s="20"/>
      <c r="J73" s="24"/>
      <c r="K73" s="19"/>
      <c r="L73" s="20"/>
      <c r="M73" s="20"/>
      <c r="N73" s="20">
        <v>92.6</v>
      </c>
      <c r="O73" s="21">
        <f t="shared" si="3"/>
        <v>36.125041932633138</v>
      </c>
      <c r="P73" s="24"/>
      <c r="Q73" s="25"/>
    </row>
    <row r="74" spans="1:17" ht="13.8" thickBot="1" x14ac:dyDescent="0.25">
      <c r="A74" s="19" t="s">
        <v>92</v>
      </c>
      <c r="B74" s="20">
        <v>25</v>
      </c>
      <c r="C74" s="52"/>
      <c r="D74" s="35">
        <v>700.5</v>
      </c>
      <c r="E74" s="21">
        <f t="shared" si="1"/>
        <v>262.76775465125223</v>
      </c>
      <c r="F74" s="20"/>
      <c r="G74" s="21">
        <f t="shared" si="4"/>
        <v>228.38571428571427</v>
      </c>
      <c r="H74" s="21">
        <f t="shared" si="2"/>
        <v>85.670808475773825</v>
      </c>
      <c r="I74" s="20"/>
      <c r="J74" s="24"/>
      <c r="K74" s="19"/>
      <c r="L74" s="20"/>
      <c r="M74" s="20"/>
      <c r="N74" s="20">
        <v>92.6</v>
      </c>
      <c r="O74" s="21">
        <f t="shared" si="3"/>
        <v>34.735608966032771</v>
      </c>
      <c r="P74" s="24"/>
      <c r="Q74" s="25"/>
    </row>
    <row r="75" spans="1:17" ht="13.8" thickBot="1" x14ac:dyDescent="0.25">
      <c r="A75" s="19" t="s">
        <v>93</v>
      </c>
      <c r="B75" s="20">
        <v>26</v>
      </c>
      <c r="C75" s="52"/>
      <c r="D75" s="35">
        <v>700.5</v>
      </c>
      <c r="E75" s="21">
        <f t="shared" si="1"/>
        <v>252.66124234455791</v>
      </c>
      <c r="F75" s="20"/>
      <c r="G75" s="21">
        <f t="shared" si="4"/>
        <v>228.38571428571427</v>
      </c>
      <c r="H75" s="21">
        <f t="shared" si="2"/>
        <v>82.375757751859837</v>
      </c>
      <c r="I75" s="20"/>
      <c r="J75" s="24"/>
      <c r="K75" s="19"/>
      <c r="L75" s="20"/>
      <c r="M75" s="20"/>
      <c r="N75" s="20">
        <v>92.6</v>
      </c>
      <c r="O75" s="21">
        <f t="shared" si="3"/>
        <v>33.399616047260615</v>
      </c>
      <c r="P75" s="24"/>
      <c r="Q75" s="25"/>
    </row>
    <row r="76" spans="1:17" ht="13.8" thickBot="1" x14ac:dyDescent="0.25">
      <c r="A76" s="19" t="s">
        <v>94</v>
      </c>
      <c r="B76" s="20">
        <v>27</v>
      </c>
      <c r="C76" s="52"/>
      <c r="D76" s="35">
        <v>700.5</v>
      </c>
      <c r="E76" s="21">
        <f t="shared" si="1"/>
        <v>242.94344436523963</v>
      </c>
      <c r="F76" s="20"/>
      <c r="G76" s="21">
        <f t="shared" si="4"/>
        <v>228.38571428571427</v>
      </c>
      <c r="H76" s="21">
        <f t="shared" si="2"/>
        <v>79.207440503050591</v>
      </c>
      <c r="I76" s="20"/>
      <c r="J76" s="24"/>
      <c r="K76" s="19"/>
      <c r="L76" s="20"/>
      <c r="M76" s="20"/>
      <c r="N76" s="20">
        <v>92.6</v>
      </c>
      <c r="O76" s="21">
        <f t="shared" si="3"/>
        <v>32.115007777617684</v>
      </c>
      <c r="P76" s="24"/>
      <c r="Q76" s="25"/>
    </row>
    <row r="77" spans="1:17" ht="13.8" thickBot="1" x14ac:dyDescent="0.25">
      <c r="A77" s="19" t="s">
        <v>95</v>
      </c>
      <c r="B77" s="20">
        <v>28</v>
      </c>
      <c r="C77" s="52"/>
      <c r="D77" s="35">
        <v>700.5</v>
      </c>
      <c r="E77" s="21">
        <f t="shared" si="1"/>
        <v>233.59941007318301</v>
      </c>
      <c r="F77" s="20"/>
      <c r="G77" s="21">
        <f t="shared" si="4"/>
        <v>228.38571428571427</v>
      </c>
      <c r="H77" s="21">
        <f t="shared" si="2"/>
        <v>76.160982335882053</v>
      </c>
      <c r="I77" s="20"/>
      <c r="J77" s="24"/>
      <c r="K77" s="19"/>
      <c r="L77" s="20"/>
      <c r="M77" s="20"/>
      <c r="N77" s="20">
        <v>92.6</v>
      </c>
      <c r="O77" s="21">
        <f t="shared" si="3"/>
        <v>30.879807812672013</v>
      </c>
      <c r="P77" s="24"/>
      <c r="Q77" s="25"/>
    </row>
    <row r="78" spans="1:17" ht="13.8" thickBot="1" x14ac:dyDescent="0.25">
      <c r="A78" s="19" t="s">
        <v>96</v>
      </c>
      <c r="B78" s="20">
        <v>29</v>
      </c>
      <c r="C78" s="52"/>
      <c r="D78" s="35">
        <v>700.5</v>
      </c>
      <c r="E78" s="21">
        <f t="shared" si="1"/>
        <v>224.61476385631926</v>
      </c>
      <c r="F78" s="20"/>
      <c r="G78" s="21">
        <f t="shared" si="4"/>
        <v>228.38571428571427</v>
      </c>
      <c r="H78" s="21">
        <f t="shared" si="2"/>
        <v>73.231696334678816</v>
      </c>
      <c r="I78" s="20"/>
      <c r="J78" s="24"/>
      <c r="K78" s="19"/>
      <c r="L78" s="20"/>
      <c r="M78" s="20"/>
      <c r="N78" s="20">
        <v>92.6</v>
      </c>
      <c r="O78" s="21">
        <f t="shared" si="3"/>
        <v>29.692115821691878</v>
      </c>
      <c r="P78" s="24"/>
      <c r="Q78" s="25"/>
    </row>
    <row r="79" spans="1:17" ht="13.8" thickBot="1" x14ac:dyDescent="0.25">
      <c r="A79" s="19" t="s">
        <v>97</v>
      </c>
      <c r="B79" s="20">
        <v>30</v>
      </c>
      <c r="C79" s="52"/>
      <c r="D79" s="35">
        <v>700.5</v>
      </c>
      <c r="E79" s="21">
        <f t="shared" si="1"/>
        <v>215.97568301402944</v>
      </c>
      <c r="F79" s="20"/>
      <c r="G79" s="21">
        <f t="shared" si="4"/>
        <v>228.38571428571427</v>
      </c>
      <c r="H79" s="21">
        <f t="shared" si="2"/>
        <v>70.415075850826724</v>
      </c>
      <c r="I79" s="20"/>
      <c r="J79" s="24"/>
      <c r="K79" s="19"/>
      <c r="L79" s="20"/>
      <c r="M79" s="20"/>
      <c r="N79" s="20">
        <v>92.6</v>
      </c>
      <c r="O79" s="21">
        <f t="shared" si="3"/>
        <v>28.550104564024448</v>
      </c>
      <c r="P79" s="24"/>
      <c r="Q79" s="25"/>
    </row>
    <row r="80" spans="1:17" ht="13.8" thickBot="1" x14ac:dyDescent="0.25">
      <c r="A80" s="19" t="s">
        <v>98</v>
      </c>
      <c r="B80" s="20">
        <v>31</v>
      </c>
      <c r="C80" s="52"/>
      <c r="D80" s="35">
        <v>700.5</v>
      </c>
      <c r="E80" s="21">
        <f t="shared" si="1"/>
        <v>207.6688764911934</v>
      </c>
      <c r="F80" s="20"/>
      <c r="G80" s="21">
        <f t="shared" si="4"/>
        <v>228.38571428571427</v>
      </c>
      <c r="H80" s="21">
        <f t="shared" si="2"/>
        <v>67.70678756938328</v>
      </c>
      <c r="I80" s="20"/>
      <c r="J80" s="24"/>
      <c r="K80" s="19"/>
      <c r="L80" s="20"/>
      <c r="M80" s="20"/>
      <c r="N80" s="20">
        <v>92.6</v>
      </c>
      <c r="O80" s="21">
        <f t="shared" si="3"/>
        <v>27.452017077922211</v>
      </c>
      <c r="P80" s="24"/>
      <c r="Q80" s="25"/>
    </row>
    <row r="81" spans="1:17" ht="13.8" thickBot="1" x14ac:dyDescent="0.25">
      <c r="A81" s="19" t="s">
        <v>99</v>
      </c>
      <c r="B81" s="20">
        <v>32</v>
      </c>
      <c r="C81" s="52"/>
      <c r="D81" s="35">
        <v>700.5</v>
      </c>
      <c r="E81" s="21">
        <f t="shared" si="1"/>
        <v>199.68156443016372</v>
      </c>
      <c r="F81" s="20"/>
      <c r="G81" s="21">
        <f t="shared" si="4"/>
        <v>228.38571428571427</v>
      </c>
      <c r="H81" s="21">
        <f t="shared" si="2"/>
        <v>65.102664842358053</v>
      </c>
      <c r="I81" s="20"/>
      <c r="J81" s="24"/>
      <c r="K81" s="19"/>
      <c r="L81" s="20"/>
      <c r="M81" s="20"/>
      <c r="N81" s="20">
        <v>92.6</v>
      </c>
      <c r="O81" s="21">
        <f t="shared" si="3"/>
        <v>26.396163977492019</v>
      </c>
      <c r="P81" s="24"/>
      <c r="Q81" s="25"/>
    </row>
    <row r="82" spans="1:17" ht="13.8" thickBot="1" x14ac:dyDescent="0.25">
      <c r="A82" s="19" t="s">
        <v>100</v>
      </c>
      <c r="B82" s="20">
        <v>33</v>
      </c>
      <c r="C82" s="52"/>
      <c r="D82" s="35">
        <v>700.5</v>
      </c>
      <c r="E82" s="21">
        <f t="shared" si="1"/>
        <v>192.00145850920759</v>
      </c>
      <c r="F82" s="20"/>
      <c r="G82" s="21">
        <f t="shared" si="4"/>
        <v>228.38571428571427</v>
      </c>
      <c r="H82" s="21">
        <f t="shared" si="2"/>
        <v>62.59870127840729</v>
      </c>
      <c r="I82" s="20"/>
      <c r="J82" s="24"/>
      <c r="K82" s="19"/>
      <c r="L82" s="20"/>
      <c r="M82" s="20"/>
      <c r="N82" s="20">
        <v>92.6</v>
      </c>
      <c r="O82" s="21">
        <f t="shared" si="3"/>
        <v>25.380920853608309</v>
      </c>
      <c r="P82" s="24"/>
      <c r="Q82" s="25"/>
    </row>
    <row r="83" spans="1:17" ht="13.8" thickBot="1" x14ac:dyDescent="0.25">
      <c r="A83" s="19" t="s">
        <v>101</v>
      </c>
      <c r="B83" s="20">
        <v>34</v>
      </c>
      <c r="C83" s="52"/>
      <c r="D83" s="35">
        <v>700.5</v>
      </c>
      <c r="E83" s="21">
        <f t="shared" si="1"/>
        <v>184.6167430371666</v>
      </c>
      <c r="F83" s="20"/>
      <c r="G83" s="21">
        <f t="shared" si="4"/>
        <v>228.38571428571427</v>
      </c>
      <c r="H83" s="21">
        <f t="shared" si="2"/>
        <v>60.191044579079886</v>
      </c>
      <c r="I83" s="20"/>
      <c r="J83" s="24"/>
      <c r="K83" s="19"/>
      <c r="L83" s="20"/>
      <c r="M83" s="20"/>
      <c r="N83" s="20">
        <v>92.6</v>
      </c>
      <c r="O83" s="21">
        <f t="shared" si="3"/>
        <v>24.404725774791757</v>
      </c>
      <c r="P83" s="24"/>
      <c r="Q83" s="25"/>
    </row>
    <row r="84" spans="1:17" ht="13.8" thickBot="1" x14ac:dyDescent="0.25">
      <c r="A84" s="19" t="s">
        <v>102</v>
      </c>
      <c r="B84" s="20">
        <v>35</v>
      </c>
      <c r="C84" s="52"/>
      <c r="D84" s="35">
        <v>700.5</v>
      </c>
      <c r="E84" s="21">
        <f t="shared" si="1"/>
        <v>177.51605677524952</v>
      </c>
      <c r="F84" s="20"/>
      <c r="G84" s="21">
        <f t="shared" si="4"/>
        <v>228.38571428571427</v>
      </c>
      <c r="H84" s="21">
        <f t="shared" si="2"/>
        <v>57.875990612132433</v>
      </c>
      <c r="I84" s="20"/>
      <c r="J84" s="24"/>
      <c r="K84" s="19"/>
      <c r="L84" s="20"/>
      <c r="M84" s="20"/>
      <c r="N84" s="20">
        <v>92.6</v>
      </c>
      <c r="O84" s="21">
        <f t="shared" si="3"/>
        <v>23.466076884208572</v>
      </c>
      <c r="P84" s="24"/>
      <c r="Q84" s="25"/>
    </row>
    <row r="85" spans="1:17" ht="13.8" thickBot="1" x14ac:dyDescent="0.25">
      <c r="A85" s="19" t="s">
        <v>103</v>
      </c>
      <c r="B85" s="20">
        <v>36</v>
      </c>
      <c r="C85" s="52"/>
      <c r="D85" s="35">
        <v>700.5</v>
      </c>
      <c r="E85" s="21">
        <f t="shared" si="1"/>
        <v>170.68847545799079</v>
      </c>
      <c r="F85" s="20"/>
      <c r="G85" s="21">
        <f t="shared" si="4"/>
        <v>228.38571428571427</v>
      </c>
      <c r="H85" s="21">
        <f t="shared" si="2"/>
        <v>55.649977712794907</v>
      </c>
      <c r="I85" s="20"/>
      <c r="J85" s="24"/>
      <c r="K85" s="19"/>
      <c r="L85" s="20"/>
      <c r="M85" s="20"/>
      <c r="N85" s="20">
        <v>92.6</v>
      </c>
      <c r="O85" s="21">
        <f t="shared" si="3"/>
        <v>22.563530089093426</v>
      </c>
      <c r="P85" s="24"/>
      <c r="Q85" s="25"/>
    </row>
    <row r="86" spans="1:17" ht="13.8" thickBot="1" x14ac:dyDescent="0.25">
      <c r="A86" s="19" t="s">
        <v>104</v>
      </c>
      <c r="B86" s="20">
        <v>37</v>
      </c>
      <c r="C86" s="52"/>
      <c r="D86" s="35">
        <v>700.5</v>
      </c>
      <c r="E86" s="21">
        <f t="shared" si="1"/>
        <v>164.1234949864843</v>
      </c>
      <c r="F86" s="20"/>
      <c r="G86" s="21">
        <f t="shared" si="4"/>
        <v>228.38571428571427</v>
      </c>
      <c r="H86" s="21">
        <f t="shared" si="2"/>
        <v>53.509581204219927</v>
      </c>
      <c r="I86" s="20"/>
      <c r="J86" s="24"/>
      <c r="K86" s="19"/>
      <c r="L86" s="20"/>
      <c r="M86" s="20"/>
      <c r="N86" s="20">
        <v>92.6</v>
      </c>
      <c r="O86" s="21">
        <f t="shared" si="3"/>
        <v>21.695696839041322</v>
      </c>
      <c r="P86" s="24"/>
      <c r="Q86" s="25"/>
    </row>
    <row r="87" spans="1:17" ht="13.8" thickBot="1" x14ac:dyDescent="0.25">
      <c r="A87" s="19" t="s">
        <v>105</v>
      </c>
      <c r="B87" s="20">
        <v>38</v>
      </c>
      <c r="C87" s="52"/>
      <c r="D87" s="35">
        <v>700.5</v>
      </c>
      <c r="E87" s="21">
        <f t="shared" si="1"/>
        <v>157.81101526803459</v>
      </c>
      <c r="F87" s="20"/>
      <c r="G87" s="21">
        <f t="shared" si="4"/>
        <v>228.38571428571427</v>
      </c>
      <c r="H87" s="21">
        <f t="shared" si="2"/>
        <v>51.451508128685006</v>
      </c>
      <c r="I87" s="20"/>
      <c r="J87" s="24"/>
      <c r="K87" s="19"/>
      <c r="L87" s="20"/>
      <c r="M87" s="20"/>
      <c r="N87" s="20">
        <v>92.6</v>
      </c>
      <c r="O87" s="21">
        <f t="shared" si="3"/>
        <v>20.861241989750184</v>
      </c>
      <c r="P87" s="24"/>
      <c r="Q87" s="25"/>
    </row>
    <row r="88" spans="1:17" ht="13.8" thickBot="1" x14ac:dyDescent="0.25">
      <c r="A88" s="19" t="s">
        <v>106</v>
      </c>
      <c r="B88" s="20">
        <v>39</v>
      </c>
      <c r="C88" s="52"/>
      <c r="D88" s="35">
        <v>700.5</v>
      </c>
      <c r="E88" s="21">
        <f t="shared" si="1"/>
        <v>151.7413246773641</v>
      </c>
      <c r="F88" s="20"/>
      <c r="G88" s="21">
        <f t="shared" si="4"/>
        <v>228.38571428571427</v>
      </c>
      <c r="H88" s="21">
        <f t="shared" si="2"/>
        <v>49.472592181442231</v>
      </c>
      <c r="I88" s="20"/>
      <c r="J88" s="24"/>
      <c r="K88" s="19"/>
      <c r="L88" s="20"/>
      <c r="M88" s="20"/>
      <c r="N88" s="20">
        <v>92.6</v>
      </c>
      <c r="O88" s="21">
        <f t="shared" si="3"/>
        <v>20.058881748927789</v>
      </c>
      <c r="P88" s="24"/>
      <c r="Q88" s="25"/>
    </row>
    <row r="89" spans="1:17" ht="13.8" thickBot="1" x14ac:dyDescent="0.25">
      <c r="A89" s="19" t="s">
        <v>107</v>
      </c>
      <c r="B89" s="20">
        <v>40</v>
      </c>
      <c r="C89" s="52"/>
      <c r="D89" s="35">
        <v>700.5</v>
      </c>
      <c r="E89" s="21">
        <f t="shared" ref="E89:E106" si="5">D89*(1-J$37)^B89</f>
        <v>145.90508511546938</v>
      </c>
      <c r="F89" s="20"/>
      <c r="G89" s="21">
        <f t="shared" si="4"/>
        <v>228.38571428571427</v>
      </c>
      <c r="H89" s="21">
        <f t="shared" si="2"/>
        <v>47.569788839421001</v>
      </c>
      <c r="I89" s="20"/>
      <c r="J89" s="24"/>
      <c r="K89" s="19"/>
      <c r="L89" s="20"/>
      <c r="M89" s="20"/>
      <c r="N89" s="20">
        <v>92.6</v>
      </c>
      <c r="O89" s="21">
        <f t="shared" ref="O89:O106" si="6">N89*(1-$J$37)^$B89</f>
        <v>19.287381701202658</v>
      </c>
      <c r="P89" s="24"/>
      <c r="Q89" s="25"/>
    </row>
    <row r="90" spans="1:17" ht="13.8" thickBot="1" x14ac:dyDescent="0.25">
      <c r="A90" s="19" t="s">
        <v>108</v>
      </c>
      <c r="B90" s="20">
        <v>41</v>
      </c>
      <c r="C90" s="52"/>
      <c r="D90" s="35">
        <v>700.5</v>
      </c>
      <c r="E90" s="21">
        <f t="shared" si="5"/>
        <v>140.29331764314057</v>
      </c>
      <c r="F90" s="20"/>
      <c r="G90" s="21">
        <f t="shared" si="4"/>
        <v>228.38571428571427</v>
      </c>
      <c r="H90" s="21">
        <f t="shared" si="2"/>
        <v>45.740170677289441</v>
      </c>
      <c r="I90" s="20"/>
      <c r="J90" s="24"/>
      <c r="K90" s="19"/>
      <c r="L90" s="20"/>
      <c r="M90" s="20"/>
      <c r="N90" s="20">
        <v>92.6</v>
      </c>
      <c r="O90" s="21">
        <f t="shared" si="6"/>
        <v>18.545554909000451</v>
      </c>
      <c r="P90" s="24"/>
      <c r="Q90" s="25"/>
    </row>
    <row r="91" spans="1:17" ht="13.8" thickBot="1" x14ac:dyDescent="0.25">
      <c r="A91" s="19" t="s">
        <v>109</v>
      </c>
      <c r="B91" s="20">
        <v>42</v>
      </c>
      <c r="C91" s="52"/>
      <c r="D91" s="35">
        <v>700.5</v>
      </c>
      <c r="E91" s="21">
        <f t="shared" si="5"/>
        <v>134.89738866704073</v>
      </c>
      <c r="F91" s="20"/>
      <c r="G91" s="21">
        <f t="shared" si="4"/>
        <v>228.38571428571427</v>
      </c>
      <c r="H91" s="21">
        <f t="shared" si="2"/>
        <v>43.980922863668404</v>
      </c>
      <c r="I91" s="20"/>
      <c r="J91" s="24"/>
      <c r="K91" s="19"/>
      <c r="L91" s="20"/>
      <c r="M91" s="20"/>
      <c r="N91" s="20">
        <v>92.6</v>
      </c>
      <c r="O91" s="21">
        <f t="shared" si="6"/>
        <v>17.832260086463915</v>
      </c>
      <c r="P91" s="24"/>
      <c r="Q91" s="25"/>
    </row>
    <row r="92" spans="1:17" ht="13.8" thickBot="1" x14ac:dyDescent="0.25">
      <c r="A92" s="19" t="s">
        <v>110</v>
      </c>
      <c r="B92" s="20">
        <v>43</v>
      </c>
      <c r="C92" s="52"/>
      <c r="D92" s="35">
        <v>700.5</v>
      </c>
      <c r="E92" s="21">
        <f t="shared" si="5"/>
        <v>129.70899665709337</v>
      </c>
      <c r="F92" s="20"/>
      <c r="G92" s="21">
        <f t="shared" si="4"/>
        <v>228.38571428571427</v>
      </c>
      <c r="H92" s="21">
        <f t="shared" si="2"/>
        <v>42.289338830569008</v>
      </c>
      <c r="I92" s="20"/>
      <c r="J92" s="24"/>
      <c r="K92" s="19"/>
      <c r="L92" s="20"/>
      <c r="M92" s="20"/>
      <c r="N92" s="20">
        <v>92.6</v>
      </c>
      <c r="O92" s="21">
        <f t="shared" si="6"/>
        <v>17.146399843607202</v>
      </c>
      <c r="P92" s="24"/>
      <c r="Q92" s="25"/>
    </row>
    <row r="93" spans="1:17" ht="13.8" thickBot="1" x14ac:dyDescent="0.25">
      <c r="A93" s="19" t="s">
        <v>111</v>
      </c>
      <c r="B93" s="20">
        <v>44</v>
      </c>
      <c r="C93" s="52"/>
      <c r="D93" s="35">
        <v>700.5</v>
      </c>
      <c r="E93" s="21">
        <f t="shared" si="5"/>
        <v>124.72015937474211</v>
      </c>
      <c r="F93" s="20"/>
      <c r="G93" s="21">
        <f t="shared" si="4"/>
        <v>228.38571428571427</v>
      </c>
      <c r="H93" s="21">
        <f t="shared" si="2"/>
        <v>40.662816109391294</v>
      </c>
      <c r="I93" s="20"/>
      <c r="J93" s="24"/>
      <c r="K93" s="19"/>
      <c r="L93" s="20"/>
      <c r="M93" s="20"/>
      <c r="N93" s="20">
        <v>92.6</v>
      </c>
      <c r="O93" s="21">
        <f t="shared" si="6"/>
        <v>16.486918998003024</v>
      </c>
      <c r="P93" s="24"/>
      <c r="Q93" s="25"/>
    </row>
    <row r="94" spans="1:17" ht="13.8" thickBot="1" x14ac:dyDescent="0.25">
      <c r="A94" s="19" t="s">
        <v>112</v>
      </c>
      <c r="B94" s="20">
        <v>45</v>
      </c>
      <c r="C94" s="52"/>
      <c r="D94" s="35">
        <v>700.5</v>
      </c>
      <c r="E94" s="21">
        <f t="shared" si="5"/>
        <v>119.92320159243491</v>
      </c>
      <c r="F94" s="20"/>
      <c r="G94" s="21">
        <f t="shared" si="4"/>
        <v>228.38571428571427</v>
      </c>
      <c r="H94" s="21">
        <f t="shared" si="2"/>
        <v>39.098852327077736</v>
      </c>
      <c r="I94" s="20"/>
      <c r="J94" s="24"/>
      <c r="K94" s="19"/>
      <c r="L94" s="20"/>
      <c r="M94" s="20"/>
      <c r="N94" s="20">
        <v>92.6</v>
      </c>
      <c r="O94" s="21">
        <f t="shared" si="6"/>
        <v>15.852802951405383</v>
      </c>
      <c r="P94" s="24"/>
      <c r="Q94" s="25"/>
    </row>
    <row r="95" spans="1:17" ht="13.8" thickBot="1" x14ac:dyDescent="0.25">
      <c r="A95" s="19" t="s">
        <v>113</v>
      </c>
      <c r="B95" s="20">
        <v>46</v>
      </c>
      <c r="C95" s="52"/>
      <c r="D95" s="35">
        <v>700.5</v>
      </c>
      <c r="E95" s="21">
        <f t="shared" si="5"/>
        <v>115.31074328543785</v>
      </c>
      <c r="F95" s="20"/>
      <c r="G95" s="21">
        <f t="shared" si="4"/>
        <v>228.38571428571427</v>
      </c>
      <c r="H95" s="21">
        <f t="shared" si="2"/>
        <v>37.595041356261753</v>
      </c>
      <c r="I95" s="20"/>
      <c r="J95" s="24"/>
      <c r="K95" s="19"/>
      <c r="L95" s="20"/>
      <c r="M95" s="20"/>
      <c r="N95" s="20">
        <v>92.6</v>
      </c>
      <c r="O95" s="21">
        <f t="shared" si="6"/>
        <v>15.2430761288102</v>
      </c>
      <c r="P95" s="24"/>
      <c r="Q95" s="25"/>
    </row>
    <row r="96" spans="1:17" ht="13.8" thickBot="1" x14ac:dyDescent="0.25">
      <c r="A96" s="19" t="s">
        <v>114</v>
      </c>
      <c r="B96" s="20">
        <v>47</v>
      </c>
      <c r="C96" s="52"/>
      <c r="D96" s="35">
        <v>700.5</v>
      </c>
      <c r="E96" s="21">
        <f t="shared" si="5"/>
        <v>110.87568827781311</v>
      </c>
      <c r="F96" s="20"/>
      <c r="G96" s="21">
        <f t="shared" si="4"/>
        <v>228.38571428571427</v>
      </c>
      <c r="H96" s="21">
        <f t="shared" si="2"/>
        <v>36.149069613488287</v>
      </c>
      <c r="I96" s="20"/>
      <c r="J96" s="24"/>
      <c r="K96" s="19"/>
      <c r="L96" s="20"/>
      <c r="M96" s="20"/>
      <c r="N96" s="20">
        <v>92.6</v>
      </c>
      <c r="O96" s="21">
        <f t="shared" si="6"/>
        <v>14.656800477552453</v>
      </c>
      <c r="P96" s="24"/>
      <c r="Q96" s="25"/>
    </row>
    <row r="97" spans="1:17" ht="13.8" thickBot="1" x14ac:dyDescent="0.25">
      <c r="A97" s="19" t="s">
        <v>115</v>
      </c>
      <c r="B97" s="20">
        <v>48</v>
      </c>
      <c r="C97" s="52"/>
      <c r="D97" s="35">
        <v>700.5</v>
      </c>
      <c r="E97" s="21">
        <f t="shared" si="5"/>
        <v>106.61121332509241</v>
      </c>
      <c r="F97" s="20"/>
      <c r="G97" s="21">
        <f t="shared" si="4"/>
        <v>228.38571428571427</v>
      </c>
      <c r="H97" s="21">
        <f t="shared" si="2"/>
        <v>34.758712499811402</v>
      </c>
      <c r="I97" s="20"/>
      <c r="J97" s="24"/>
      <c r="K97" s="19"/>
      <c r="L97" s="20"/>
      <c r="M97" s="20"/>
      <c r="N97" s="20">
        <v>92.6</v>
      </c>
      <c r="O97" s="21">
        <f t="shared" si="6"/>
        <v>14.093074024130701</v>
      </c>
      <c r="P97" s="24"/>
      <c r="Q97" s="25"/>
    </row>
    <row r="98" spans="1:17" ht="13.8" thickBot="1" x14ac:dyDescent="0.25">
      <c r="A98" s="19" t="s">
        <v>116</v>
      </c>
      <c r="B98" s="20">
        <v>49</v>
      </c>
      <c r="C98" s="52"/>
      <c r="D98" s="35">
        <v>700.5</v>
      </c>
      <c r="E98" s="21">
        <f t="shared" si="5"/>
        <v>102.51075761685038</v>
      </c>
      <c r="F98" s="20"/>
      <c r="G98" s="21">
        <f t="shared" si="4"/>
        <v>228.38571428571427</v>
      </c>
      <c r="H98" s="21">
        <f t="shared" si="2"/>
        <v>33.421830978292789</v>
      </c>
      <c r="I98" s="20"/>
      <c r="J98" s="24"/>
      <c r="K98" s="19"/>
      <c r="L98" s="20"/>
      <c r="M98" s="20"/>
      <c r="N98" s="20">
        <v>92.6</v>
      </c>
      <c r="O98" s="21">
        <f t="shared" si="6"/>
        <v>13.551029486538679</v>
      </c>
      <c r="P98" s="24"/>
      <c r="Q98" s="25"/>
    </row>
    <row r="99" spans="1:17" ht="13.8" thickBot="1" x14ac:dyDescent="0.25">
      <c r="A99" s="19" t="s">
        <v>117</v>
      </c>
      <c r="B99" s="20">
        <v>50</v>
      </c>
      <c r="C99" s="52"/>
      <c r="D99" s="35">
        <v>700.5</v>
      </c>
      <c r="E99" s="21">
        <f t="shared" si="5"/>
        <v>98.568012683027419</v>
      </c>
      <c r="F99" s="20"/>
      <c r="G99" s="21">
        <f t="shared" si="4"/>
        <v>228.38571428571427</v>
      </c>
      <c r="H99" s="21">
        <f t="shared" si="2"/>
        <v>32.136368283135702</v>
      </c>
      <c r="I99" s="20"/>
      <c r="J99" s="24"/>
      <c r="K99" s="19"/>
      <c r="L99" s="20"/>
      <c r="M99" s="20"/>
      <c r="N99" s="20">
        <v>92.6</v>
      </c>
      <c r="O99" s="21">
        <f t="shared" si="6"/>
        <v>13.029832939969078</v>
      </c>
      <c r="P99" s="24"/>
      <c r="Q99" s="25"/>
    </row>
    <row r="100" spans="1:17" ht="13.8" thickBot="1" x14ac:dyDescent="0.25">
      <c r="A100" s="19" t="s">
        <v>118</v>
      </c>
      <c r="B100" s="20">
        <v>51</v>
      </c>
      <c r="C100" s="52"/>
      <c r="D100" s="35">
        <v>700.5</v>
      </c>
      <c r="E100" s="21">
        <f t="shared" si="5"/>
        <v>94.776912688473089</v>
      </c>
      <c r="F100" s="20"/>
      <c r="G100" s="21">
        <f t="shared" si="4"/>
        <v>228.38571428571427</v>
      </c>
      <c r="H100" s="21">
        <f t="shared" si="2"/>
        <v>30.900346755391439</v>
      </c>
      <c r="I100" s="20"/>
      <c r="J100" s="24"/>
      <c r="K100" s="19"/>
      <c r="L100" s="20"/>
      <c r="M100" s="20"/>
      <c r="N100" s="20">
        <v>92.6</v>
      </c>
      <c r="O100" s="21">
        <f t="shared" si="6"/>
        <v>12.528682533836699</v>
      </c>
      <c r="P100" s="24"/>
      <c r="Q100" s="25"/>
    </row>
    <row r="101" spans="1:17" ht="13.8" thickBot="1" x14ac:dyDescent="0.25">
      <c r="A101" s="19" t="s">
        <v>119</v>
      </c>
      <c r="B101" s="20">
        <v>52</v>
      </c>
      <c r="C101" s="52"/>
      <c r="D101" s="35">
        <v>700.5</v>
      </c>
      <c r="E101" s="21">
        <f t="shared" si="5"/>
        <v>91.131625100778621</v>
      </c>
      <c r="F101" s="20"/>
      <c r="G101" s="21">
        <f t="shared" si="4"/>
        <v>228.38571428571427</v>
      </c>
      <c r="H101" s="21">
        <f t="shared" si="2"/>
        <v>29.711864800370098</v>
      </c>
      <c r="I101" s="20"/>
      <c r="J101" s="24"/>
      <c r="K101" s="19"/>
      <c r="L101" s="20"/>
      <c r="M101" s="20"/>
      <c r="N101" s="20">
        <v>92.6</v>
      </c>
      <c r="O101" s="21">
        <f t="shared" si="6"/>
        <v>12.046807258147179</v>
      </c>
      <c r="P101" s="24"/>
      <c r="Q101" s="25"/>
    </row>
    <row r="102" spans="1:17" ht="13.8" thickBot="1" x14ac:dyDescent="0.25">
      <c r="A102" s="19" t="s">
        <v>120</v>
      </c>
      <c r="B102" s="20">
        <v>53</v>
      </c>
      <c r="C102" s="52"/>
      <c r="D102" s="35">
        <v>700.5</v>
      </c>
      <c r="E102" s="21">
        <f t="shared" si="5"/>
        <v>87.626541717041306</v>
      </c>
      <c r="F102" s="20"/>
      <c r="G102" s="21">
        <f t="shared" si="4"/>
        <v>228.38571428571427</v>
      </c>
      <c r="H102" s="21">
        <f t="shared" si="2"/>
        <v>28.569093962074827</v>
      </c>
      <c r="I102" s="20"/>
      <c r="J102" s="24"/>
      <c r="K102" s="19"/>
      <c r="L102" s="20"/>
      <c r="M102" s="20"/>
      <c r="N102" s="20">
        <v>92.6</v>
      </c>
      <c r="O102" s="21">
        <f t="shared" si="6"/>
        <v>11.583465757313382</v>
      </c>
      <c r="P102" s="24"/>
      <c r="Q102" s="25"/>
    </row>
    <row r="103" spans="1:17" ht="13.8" thickBot="1" x14ac:dyDescent="0.25">
      <c r="A103" s="19" t="s">
        <v>121</v>
      </c>
      <c r="B103" s="20">
        <v>54</v>
      </c>
      <c r="C103" s="52"/>
      <c r="D103" s="35">
        <v>700.5</v>
      </c>
      <c r="E103" s="21">
        <f t="shared" si="5"/>
        <v>84.256270035754838</v>
      </c>
      <c r="F103" s="20"/>
      <c r="G103" s="21">
        <f t="shared" si="4"/>
        <v>228.38571428571427</v>
      </c>
      <c r="H103" s="21">
        <f t="shared" si="2"/>
        <v>27.470276110158302</v>
      </c>
      <c r="I103" s="20"/>
      <c r="J103" s="24"/>
      <c r="K103" s="19"/>
      <c r="L103" s="20"/>
      <c r="M103" s="20"/>
      <c r="N103" s="20">
        <v>92.6</v>
      </c>
      <c r="O103" s="21">
        <f t="shared" si="6"/>
        <v>11.137945189594427</v>
      </c>
      <c r="P103" s="24"/>
      <c r="Q103" s="25"/>
    </row>
    <row r="104" spans="1:17" ht="13.8" thickBot="1" x14ac:dyDescent="0.25">
      <c r="A104" s="19" t="s">
        <v>122</v>
      </c>
      <c r="B104" s="20">
        <v>55</v>
      </c>
      <c r="C104" s="52"/>
      <c r="D104" s="35">
        <v>700.5</v>
      </c>
      <c r="E104" s="21">
        <f t="shared" si="5"/>
        <v>81.015624960552657</v>
      </c>
      <c r="F104" s="20"/>
      <c r="G104" s="21">
        <f t="shared" si="4"/>
        <v>228.38571428571427</v>
      </c>
      <c r="H104" s="21">
        <f t="shared" si="2"/>
        <v>26.413720735074033</v>
      </c>
      <c r="I104" s="20"/>
      <c r="J104" s="24"/>
      <c r="K104" s="19"/>
      <c r="L104" s="20"/>
      <c r="M104" s="20"/>
      <c r="N104" s="20">
        <v>92.6</v>
      </c>
      <c r="O104" s="21">
        <f t="shared" si="6"/>
        <v>10.709560130402819</v>
      </c>
      <c r="P104" s="24"/>
      <c r="Q104" s="25"/>
    </row>
    <row r="105" spans="1:17" ht="13.8" thickBot="1" x14ac:dyDescent="0.25">
      <c r="A105" s="19" t="s">
        <v>123</v>
      </c>
      <c r="B105" s="20">
        <v>56</v>
      </c>
      <c r="C105" s="52"/>
      <c r="D105" s="35">
        <v>700.5</v>
      </c>
      <c r="E105" s="21">
        <f t="shared" si="5"/>
        <v>77.899620823039413</v>
      </c>
      <c r="F105" s="20"/>
      <c r="G105" s="21">
        <f t="shared" si="4"/>
        <v>228.38571428571427</v>
      </c>
      <c r="H105" s="21">
        <f t="shared" si="2"/>
        <v>25.397802347260754</v>
      </c>
      <c r="I105" s="20"/>
      <c r="J105" s="24"/>
      <c r="K105" s="19"/>
      <c r="L105" s="20"/>
      <c r="M105" s="20"/>
      <c r="N105" s="20">
        <v>92.6</v>
      </c>
      <c r="O105" s="21">
        <f t="shared" si="6"/>
        <v>10.297651517792218</v>
      </c>
      <c r="P105" s="24"/>
      <c r="Q105" s="25"/>
    </row>
    <row r="106" spans="1:17" ht="13.8" thickBot="1" x14ac:dyDescent="0.25">
      <c r="A106" s="38" t="s">
        <v>124</v>
      </c>
      <c r="B106" s="1">
        <v>57</v>
      </c>
      <c r="C106" s="53"/>
      <c r="D106" s="35">
        <v>700.5</v>
      </c>
      <c r="E106" s="39">
        <f t="shared" si="5"/>
        <v>74.903463712438935</v>
      </c>
      <c r="F106" s="1"/>
      <c r="G106" s="39">
        <f t="shared" si="4"/>
        <v>228.38571428571427</v>
      </c>
      <c r="H106" s="39">
        <f t="shared" si="2"/>
        <v>24.420957976358952</v>
      </c>
      <c r="I106" s="1"/>
      <c r="J106" s="40"/>
      <c r="K106" s="38"/>
      <c r="L106" s="1"/>
      <c r="M106" s="1"/>
      <c r="N106" s="1">
        <v>92.6</v>
      </c>
      <c r="O106" s="39">
        <f t="shared" si="6"/>
        <v>9.901585638503704</v>
      </c>
      <c r="P106" s="40"/>
      <c r="Q106" s="41"/>
    </row>
    <row r="107" spans="1:17" ht="13.8" thickBot="1" x14ac:dyDescent="0.25">
      <c r="A107" s="54" t="s">
        <v>125</v>
      </c>
      <c r="B107" s="55"/>
      <c r="C107" s="55"/>
      <c r="D107" s="42">
        <f>SUM(D57:D106)</f>
        <v>35025</v>
      </c>
      <c r="E107" s="42">
        <f>SUM(E57:E106)</f>
        <v>11435.381067279968</v>
      </c>
      <c r="G107" s="43"/>
      <c r="H107" s="43"/>
      <c r="I107" s="43">
        <f>1244.2*M3</f>
        <v>902.04499999999996</v>
      </c>
      <c r="J107" s="44">
        <f>I107+E107+H107</f>
        <v>12337.426067279968</v>
      </c>
      <c r="K107" s="45">
        <f>SUM(K9:K56)</f>
        <v>18525.199999999997</v>
      </c>
      <c r="L107" s="46">
        <f t="shared" ref="L107:M107" si="7">SUM(L9:L56)</f>
        <v>18812</v>
      </c>
      <c r="M107" s="46">
        <f t="shared" si="7"/>
        <v>25758.403099664629</v>
      </c>
      <c r="N107" s="46">
        <f>SUM(N57:N106)</f>
        <v>4629.9999999999991</v>
      </c>
      <c r="O107" s="46">
        <f>SUM(O57:O106)</f>
        <v>1511.6577970451467</v>
      </c>
      <c r="P107" s="47">
        <f>(M107+O107)*$M$3</f>
        <v>19770.794150114587</v>
      </c>
      <c r="Q107" s="48">
        <f>J107/P107</f>
        <v>0.62402278702641101</v>
      </c>
    </row>
    <row r="108" spans="1:17" ht="65.25" customHeight="1" x14ac:dyDescent="0.2">
      <c r="E108" s="3" t="s">
        <v>126</v>
      </c>
      <c r="F108" s="3"/>
      <c r="G108" s="3"/>
      <c r="H108" s="3"/>
      <c r="I108" s="3" t="s">
        <v>127</v>
      </c>
      <c r="J108" s="3" t="s">
        <v>128</v>
      </c>
      <c r="M108" s="3" t="s">
        <v>129</v>
      </c>
      <c r="O108" s="3" t="s">
        <v>130</v>
      </c>
      <c r="P108" s="3" t="s">
        <v>131</v>
      </c>
      <c r="Q108" s="3" t="s">
        <v>132</v>
      </c>
    </row>
  </sheetData>
  <mergeCells count="21">
    <mergeCell ref="A1:C1"/>
    <mergeCell ref="A4:C4"/>
    <mergeCell ref="A2:O2"/>
    <mergeCell ref="P2:Q2"/>
    <mergeCell ref="K7:M7"/>
    <mergeCell ref="N7:O7"/>
    <mergeCell ref="P7:P8"/>
    <mergeCell ref="A5:Q5"/>
    <mergeCell ref="A6:A8"/>
    <mergeCell ref="B6:B8"/>
    <mergeCell ref="C6:C8"/>
    <mergeCell ref="F6:H6"/>
    <mergeCell ref="I6:I8"/>
    <mergeCell ref="J6:J8"/>
    <mergeCell ref="K6:P6"/>
    <mergeCell ref="Q6:Q8"/>
    <mergeCell ref="C57:C106"/>
    <mergeCell ref="A107:C107"/>
    <mergeCell ref="D7:D8"/>
    <mergeCell ref="E7:E8"/>
    <mergeCell ref="F7:H7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 C算定結果 (治水分　本川のみ)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遠藤保男</dc:creator>
  <cp:lastModifiedBy>hirayama</cp:lastModifiedBy>
  <cp:lastPrinted>2018-09-09T03:49:21Z</cp:lastPrinted>
  <dcterms:created xsi:type="dcterms:W3CDTF">2018-08-20T22:28:23Z</dcterms:created>
  <dcterms:modified xsi:type="dcterms:W3CDTF">2018-09-09T03:49:28Z</dcterms:modified>
</cp:coreProperties>
</file>